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filterPrivacy="1" defaultThemeVersion="124226"/>
  <xr:revisionPtr revIDLastSave="0" documentId="13_ncr:1_{94A5784F-B2BF-414E-BE35-6E4C356FC54C}" xr6:coauthVersionLast="36" xr6:coauthVersionMax="36" xr10:uidLastSave="{00000000-0000-0000-0000-000000000000}"/>
  <bookViews>
    <workbookView xWindow="0" yWindow="0" windowWidth="23040" windowHeight="9060" tabRatio="724" xr2:uid="{00000000-000D-0000-FFFF-FFFF00000000}"/>
  </bookViews>
  <sheets>
    <sheet name="SUMMARY" sheetId="10" r:id="rId1"/>
    <sheet name="VRF EQUIPMENT" sheetId="32" r:id="rId2"/>
    <sheet name="DX EQUIPMENT" sheetId="38" r:id="rId3"/>
    <sheet name="AIR DISTRIBUTION WORKS" sheetId="33" r:id="rId4"/>
    <sheet name="VENTILATION UNITS" sheetId="34" r:id="rId5"/>
    <sheet name="ELECTRICAL WORKS" sheetId="36" r:id="rId6"/>
  </sheets>
  <definedNames>
    <definedName name="a" localSheetId="3">#REF!</definedName>
    <definedName name="a" localSheetId="2">#REF!</definedName>
    <definedName name="a" localSheetId="5">#REF!</definedName>
    <definedName name="a" localSheetId="4">#REF!</definedName>
    <definedName name="a">#REF!</definedName>
    <definedName name="_xlnm.Print_Area" localSheetId="0">SUMMARY!$A$1:$E$21</definedName>
    <definedName name="_xlnm.Print_Titles" localSheetId="0">SUMMARY!#REF!</definedName>
  </definedNames>
  <calcPr calcId="191029"/>
</workbook>
</file>

<file path=xl/calcChain.xml><?xml version="1.0" encoding="utf-8"?>
<calcChain xmlns="http://schemas.openxmlformats.org/spreadsheetml/2006/main">
  <c r="D133" i="32" l="1"/>
  <c r="D88" i="36"/>
  <c r="A97" i="33" l="1"/>
  <c r="A90" i="33"/>
  <c r="G89" i="33"/>
  <c r="H89" i="33"/>
  <c r="H91" i="33"/>
  <c r="G91" i="33"/>
  <c r="H96" i="33"/>
  <c r="G96" i="33"/>
  <c r="H95" i="33"/>
  <c r="G95" i="33"/>
  <c r="G25" i="34" l="1"/>
  <c r="H25" i="34"/>
  <c r="H26" i="34"/>
  <c r="G26" i="34"/>
  <c r="G17" i="34"/>
  <c r="H17" i="34"/>
  <c r="D41" i="38"/>
  <c r="D128" i="32" l="1"/>
  <c r="A42" i="32"/>
  <c r="G52" i="32"/>
  <c r="H52" i="32"/>
  <c r="D99" i="36" l="1"/>
  <c r="D95" i="36"/>
  <c r="H17" i="36"/>
  <c r="H18" i="36"/>
  <c r="H19" i="36"/>
  <c r="H20" i="36"/>
  <c r="H21" i="36"/>
  <c r="G17" i="36"/>
  <c r="G18" i="36"/>
  <c r="G19" i="36"/>
  <c r="G20" i="36"/>
  <c r="G21" i="36"/>
  <c r="G22" i="36"/>
  <c r="G23" i="36"/>
  <c r="H16" i="36"/>
  <c r="G16" i="36"/>
  <c r="G32" i="34" l="1"/>
  <c r="G88" i="33"/>
  <c r="G98" i="33"/>
  <c r="G86" i="33"/>
  <c r="H98" i="36" l="1"/>
  <c r="G98" i="36"/>
  <c r="H96" i="36"/>
  <c r="G96" i="36"/>
  <c r="H95" i="36"/>
  <c r="G95" i="36"/>
  <c r="H93" i="36"/>
  <c r="G93" i="36"/>
  <c r="H89" i="36"/>
  <c r="G89" i="36"/>
  <c r="H87" i="36"/>
  <c r="G87" i="36"/>
  <c r="H86" i="36"/>
  <c r="G86" i="36"/>
  <c r="H85" i="36"/>
  <c r="G85" i="36"/>
  <c r="H84" i="36"/>
  <c r="G84" i="36"/>
  <c r="H83" i="36"/>
  <c r="G83" i="36"/>
  <c r="H82" i="36"/>
  <c r="G82" i="36"/>
  <c r="H81" i="36"/>
  <c r="G81" i="36"/>
  <c r="H80" i="36"/>
  <c r="G80" i="36"/>
  <c r="H79" i="36"/>
  <c r="G79" i="36"/>
  <c r="H78" i="36"/>
  <c r="G78" i="36"/>
  <c r="H77" i="36"/>
  <c r="G77" i="36"/>
  <c r="H76" i="36"/>
  <c r="G76" i="36"/>
  <c r="H75" i="36"/>
  <c r="G75" i="36"/>
  <c r="H74" i="36"/>
  <c r="G74" i="36"/>
  <c r="H73" i="36"/>
  <c r="G73" i="36"/>
  <c r="H72" i="36"/>
  <c r="G72" i="36"/>
  <c r="H71" i="36"/>
  <c r="G71" i="36"/>
  <c r="H70" i="36"/>
  <c r="G70" i="36"/>
  <c r="H69" i="36"/>
  <c r="G69" i="36"/>
  <c r="H68" i="36"/>
  <c r="G68" i="36"/>
  <c r="H67" i="36"/>
  <c r="G67" i="36"/>
  <c r="H66" i="36"/>
  <c r="G66" i="36"/>
  <c r="H65" i="36"/>
  <c r="G65" i="36"/>
  <c r="H64" i="36"/>
  <c r="G64" i="36"/>
  <c r="H63" i="36"/>
  <c r="G63" i="36"/>
  <c r="H62" i="36"/>
  <c r="G62" i="36"/>
  <c r="H61" i="36"/>
  <c r="G61" i="36"/>
  <c r="H60" i="36"/>
  <c r="G60" i="36"/>
  <c r="H59" i="36"/>
  <c r="G59" i="36"/>
  <c r="H58" i="36"/>
  <c r="G58" i="36"/>
  <c r="H57" i="36"/>
  <c r="G57" i="36"/>
  <c r="H56" i="36"/>
  <c r="G56" i="36"/>
  <c r="H52" i="36"/>
  <c r="G52" i="36"/>
  <c r="H51" i="36"/>
  <c r="G51" i="36"/>
  <c r="H50" i="36"/>
  <c r="G50" i="36"/>
  <c r="H49" i="36"/>
  <c r="G49" i="36"/>
  <c r="H48" i="36"/>
  <c r="G48" i="36"/>
  <c r="H47" i="36"/>
  <c r="G47" i="36"/>
  <c r="H46" i="36"/>
  <c r="G46" i="36"/>
  <c r="H45" i="36"/>
  <c r="G45" i="36"/>
  <c r="H44" i="36"/>
  <c r="G44" i="36"/>
  <c r="H37" i="36"/>
  <c r="G37" i="36"/>
  <c r="H36" i="36"/>
  <c r="G36" i="36"/>
  <c r="H35" i="36"/>
  <c r="G35" i="36"/>
  <c r="H34" i="36"/>
  <c r="G34" i="36"/>
  <c r="H33" i="36"/>
  <c r="G33" i="36"/>
  <c r="H32" i="36"/>
  <c r="G32" i="36"/>
  <c r="H25" i="36"/>
  <c r="G25" i="36"/>
  <c r="H24" i="36"/>
  <c r="G24" i="36"/>
  <c r="H23" i="36"/>
  <c r="H22" i="36"/>
  <c r="H32" i="34"/>
  <c r="H24" i="34"/>
  <c r="G24" i="34"/>
  <c r="H16" i="34"/>
  <c r="G16" i="34"/>
  <c r="H13" i="34"/>
  <c r="G13" i="34"/>
  <c r="H12" i="34"/>
  <c r="G12" i="34"/>
  <c r="H98" i="33"/>
  <c r="H88" i="33"/>
  <c r="H86" i="33"/>
  <c r="H85" i="33"/>
  <c r="G85" i="33"/>
  <c r="H82" i="33"/>
  <c r="G82" i="33"/>
  <c r="H81" i="33"/>
  <c r="G81" i="33"/>
  <c r="H80" i="33"/>
  <c r="G80" i="33"/>
  <c r="H79" i="33"/>
  <c r="G79" i="33"/>
  <c r="H76" i="33"/>
  <c r="G76" i="33"/>
  <c r="H75" i="33"/>
  <c r="G75" i="33"/>
  <c r="H74" i="33"/>
  <c r="G74" i="33"/>
  <c r="H73" i="33"/>
  <c r="G73" i="33"/>
  <c r="H69" i="33"/>
  <c r="G69" i="33"/>
  <c r="H68" i="33"/>
  <c r="G68" i="33"/>
  <c r="H67" i="33"/>
  <c r="G67" i="33"/>
  <c r="H66" i="33"/>
  <c r="G66" i="33"/>
  <c r="H62" i="33"/>
  <c r="G62" i="33"/>
  <c r="H61" i="33"/>
  <c r="G61" i="33"/>
  <c r="H60" i="33"/>
  <c r="G60" i="33"/>
  <c r="H59" i="33"/>
  <c r="G59" i="33"/>
  <c r="H56" i="33"/>
  <c r="G56" i="33"/>
  <c r="H55" i="33"/>
  <c r="G55" i="33"/>
  <c r="H54" i="33"/>
  <c r="G54" i="33"/>
  <c r="H53" i="33"/>
  <c r="G53" i="33"/>
  <c r="H52" i="33"/>
  <c r="G52" i="33"/>
  <c r="H51" i="33"/>
  <c r="G51" i="33"/>
  <c r="H48" i="33"/>
  <c r="G48" i="33"/>
  <c r="H44" i="33"/>
  <c r="G44" i="33"/>
  <c r="H42" i="33"/>
  <c r="G42" i="33"/>
  <c r="H40" i="33"/>
  <c r="G40" i="33"/>
  <c r="H38" i="33"/>
  <c r="G38" i="33"/>
  <c r="H36" i="33"/>
  <c r="G36" i="33"/>
  <c r="H34" i="33"/>
  <c r="G34" i="33"/>
  <c r="H31" i="33"/>
  <c r="G31" i="33"/>
  <c r="H30" i="33"/>
  <c r="G30" i="33"/>
  <c r="H27" i="33"/>
  <c r="G27" i="33"/>
  <c r="H24" i="33"/>
  <c r="G24" i="33"/>
  <c r="H22" i="33"/>
  <c r="G22" i="33"/>
  <c r="H21" i="33"/>
  <c r="G21" i="33"/>
  <c r="H18" i="33"/>
  <c r="G18" i="33"/>
  <c r="H17" i="33"/>
  <c r="G17" i="33"/>
  <c r="H16" i="33"/>
  <c r="G16" i="33"/>
  <c r="H15" i="33"/>
  <c r="G15" i="33"/>
  <c r="H14" i="33"/>
  <c r="G14" i="33"/>
  <c r="H56" i="38"/>
  <c r="G56" i="38"/>
  <c r="H55" i="38"/>
  <c r="G55" i="38"/>
  <c r="H44" i="38"/>
  <c r="G44" i="38"/>
  <c r="H43" i="38"/>
  <c r="G43" i="38"/>
  <c r="H42" i="38"/>
  <c r="G42" i="38"/>
  <c r="H41" i="38"/>
  <c r="G41" i="38"/>
  <c r="H36" i="38"/>
  <c r="G36" i="38"/>
  <c r="H35" i="38"/>
  <c r="G35" i="38"/>
  <c r="H34" i="38"/>
  <c r="G34" i="38"/>
  <c r="H31" i="38"/>
  <c r="G31" i="38"/>
  <c r="H29" i="38"/>
  <c r="G29" i="38"/>
  <c r="H27" i="38"/>
  <c r="G27" i="38"/>
  <c r="H26" i="38"/>
  <c r="G26" i="38"/>
  <c r="H25" i="38"/>
  <c r="G25" i="38"/>
  <c r="H24" i="38"/>
  <c r="G24" i="38"/>
  <c r="H23" i="38"/>
  <c r="G23" i="38"/>
  <c r="H22" i="38"/>
  <c r="G22" i="38"/>
  <c r="H21" i="38"/>
  <c r="G21" i="38"/>
  <c r="H131" i="32"/>
  <c r="G131" i="32"/>
  <c r="H129" i="32"/>
  <c r="G129" i="32"/>
  <c r="H128" i="32"/>
  <c r="G128" i="32"/>
  <c r="H127" i="32"/>
  <c r="G127" i="32"/>
  <c r="H114" i="32"/>
  <c r="G114" i="32"/>
  <c r="H112" i="32"/>
  <c r="G112" i="32"/>
  <c r="H111" i="32"/>
  <c r="G111" i="32"/>
  <c r="H110" i="32"/>
  <c r="G110" i="32"/>
  <c r="H109" i="32"/>
  <c r="G109" i="32"/>
  <c r="H108" i="32"/>
  <c r="G108" i="32"/>
  <c r="H103" i="32"/>
  <c r="G103" i="32"/>
  <c r="H102" i="32"/>
  <c r="G102" i="32"/>
  <c r="H100" i="32"/>
  <c r="G100" i="32"/>
  <c r="H97" i="32"/>
  <c r="H96" i="32"/>
  <c r="G96" i="32"/>
  <c r="H95" i="32"/>
  <c r="G95" i="32"/>
  <c r="H94" i="32"/>
  <c r="G94" i="32"/>
  <c r="H93" i="32"/>
  <c r="G93" i="32"/>
  <c r="H92" i="32"/>
  <c r="G92" i="32"/>
  <c r="H91" i="32"/>
  <c r="G91" i="32"/>
  <c r="H90" i="32"/>
  <c r="G90" i="32"/>
  <c r="H89" i="32"/>
  <c r="G89" i="32"/>
  <c r="H88" i="32"/>
  <c r="G88" i="32"/>
  <c r="H85" i="32"/>
  <c r="G85" i="32"/>
  <c r="H75" i="32"/>
  <c r="G75" i="32"/>
  <c r="H74" i="32"/>
  <c r="G74" i="32"/>
  <c r="H73" i="32"/>
  <c r="G73" i="32"/>
  <c r="H67" i="32"/>
  <c r="G67" i="32"/>
  <c r="H66" i="32"/>
  <c r="G66" i="32"/>
  <c r="H65" i="32"/>
  <c r="G65" i="32"/>
  <c r="H64" i="32"/>
  <c r="G64" i="32"/>
  <c r="H63" i="32"/>
  <c r="G63" i="32"/>
  <c r="H58" i="32"/>
  <c r="G58" i="32"/>
  <c r="H57" i="32"/>
  <c r="G57" i="32"/>
  <c r="H44" i="32"/>
  <c r="G44" i="32"/>
  <c r="H43" i="32"/>
  <c r="G43" i="32"/>
  <c r="H42" i="32"/>
  <c r="G42" i="32"/>
  <c r="H41" i="32"/>
  <c r="G41" i="32"/>
  <c r="G25" i="32"/>
  <c r="H25" i="32"/>
  <c r="G26" i="32"/>
  <c r="H26" i="32"/>
  <c r="G27" i="32"/>
  <c r="H27" i="32"/>
  <c r="G28" i="32"/>
  <c r="H28" i="32"/>
  <c r="G29" i="32"/>
  <c r="H29" i="32"/>
  <c r="G30" i="32"/>
  <c r="H30" i="32"/>
  <c r="G31" i="32"/>
  <c r="H31" i="32"/>
  <c r="G32" i="32"/>
  <c r="H32" i="32"/>
  <c r="G33" i="32"/>
  <c r="H33" i="32"/>
  <c r="G24" i="32"/>
  <c r="H24" i="32"/>
  <c r="G99" i="33" l="1"/>
  <c r="G34" i="34"/>
  <c r="C16" i="10" s="1"/>
  <c r="E16" i="10" s="1"/>
  <c r="H34" i="34"/>
  <c r="D16" i="10" s="1"/>
  <c r="H99" i="33"/>
  <c r="D14" i="10" s="1"/>
  <c r="C14" i="10"/>
  <c r="E14" i="10" s="1"/>
  <c r="H35" i="34" l="1"/>
  <c r="H100" i="33"/>
  <c r="H133" i="32"/>
  <c r="G133" i="32"/>
  <c r="G97" i="32"/>
  <c r="H57" i="38"/>
  <c r="D12" i="10" s="1"/>
  <c r="G57" i="38"/>
  <c r="H58" i="38" s="1"/>
  <c r="B4" i="38"/>
  <c r="A4" i="38"/>
  <c r="B3" i="38"/>
  <c r="A3" i="38"/>
  <c r="B2" i="38"/>
  <c r="A2" i="38"/>
  <c r="A30" i="38"/>
  <c r="A32" i="38" s="1"/>
  <c r="A25" i="38"/>
  <c r="A26" i="38" s="1"/>
  <c r="A27" i="38" s="1"/>
  <c r="C12" i="10" l="1"/>
  <c r="E12" i="10" s="1"/>
  <c r="H101" i="32"/>
  <c r="G101" i="32"/>
  <c r="A34" i="38"/>
  <c r="A35" i="38" s="1"/>
  <c r="A36" i="38" s="1"/>
  <c r="A37" i="38"/>
  <c r="A41" i="38" l="1"/>
  <c r="A42" i="38" s="1"/>
  <c r="A43" i="38" s="1"/>
  <c r="A44" i="38" s="1"/>
  <c r="A45" i="38"/>
  <c r="A55" i="38" s="1"/>
  <c r="A56" i="38" s="1"/>
  <c r="G83" i="32" l="1"/>
  <c r="H83" i="32"/>
  <c r="A24" i="32" l="1"/>
  <c r="A25" i="32" s="1"/>
  <c r="A26" i="32" s="1"/>
  <c r="A27" i="32" s="1"/>
  <c r="A28" i="32" s="1"/>
  <c r="A29" i="32" s="1"/>
  <c r="A30" i="32" s="1"/>
  <c r="A31" i="32" s="1"/>
  <c r="A32" i="32" s="1"/>
  <c r="A33" i="32" s="1"/>
  <c r="B3" i="32"/>
  <c r="A90" i="36" l="1"/>
  <c r="A97" i="36" s="1"/>
  <c r="B4" i="36"/>
  <c r="A4" i="36"/>
  <c r="B3" i="36"/>
  <c r="A3" i="36"/>
  <c r="B2" i="36"/>
  <c r="A2" i="36"/>
  <c r="H88" i="36" l="1"/>
  <c r="G88" i="36"/>
  <c r="H94" i="36"/>
  <c r="G94" i="36"/>
  <c r="H99" i="36"/>
  <c r="G99" i="36"/>
  <c r="H100" i="36"/>
  <c r="G100" i="36"/>
  <c r="G101" i="36" l="1"/>
  <c r="C18" i="10" s="1"/>
  <c r="H101" i="36"/>
  <c r="H102" i="36" s="1"/>
  <c r="A34" i="32"/>
  <c r="A45" i="32" s="1"/>
  <c r="E18" i="10" l="1"/>
  <c r="D18" i="10"/>
  <c r="A52" i="32"/>
  <c r="A53" i="32"/>
  <c r="A41" i="32"/>
  <c r="A43" i="32" s="1"/>
  <c r="A44" i="32" s="1"/>
  <c r="A59" i="32"/>
  <c r="A63" i="32" l="1"/>
  <c r="A64" i="32" s="1"/>
  <c r="A65" i="32" s="1"/>
  <c r="A66" i="32" s="1"/>
  <c r="A67" i="32" s="1"/>
  <c r="A68" i="32"/>
  <c r="B2" i="32"/>
  <c r="G82" i="32" l="1"/>
  <c r="G134" i="32" s="1"/>
  <c r="H135" i="32" s="1"/>
  <c r="H82" i="32"/>
  <c r="H134" i="32" s="1"/>
  <c r="D10" i="10" l="1"/>
  <c r="C10" i="10"/>
  <c r="A12" i="34"/>
  <c r="A13" i="34" s="1"/>
  <c r="E10" i="10" l="1"/>
  <c r="A14" i="34"/>
  <c r="A18" i="34" s="1"/>
  <c r="E20" i="10" l="1"/>
  <c r="A27" i="34"/>
  <c r="A32" i="34" s="1"/>
  <c r="A24" i="34"/>
  <c r="A25" i="34" s="1"/>
  <c r="A26" i="34" s="1"/>
  <c r="B4" i="34"/>
  <c r="A4" i="34"/>
  <c r="B3" i="34"/>
  <c r="A3" i="34"/>
  <c r="B2" i="34"/>
  <c r="A2" i="34"/>
  <c r="B4" i="33"/>
  <c r="A4" i="33"/>
  <c r="B3" i="33"/>
  <c r="A3" i="33"/>
  <c r="B2" i="33"/>
  <c r="A2" i="33"/>
  <c r="A19" i="33" l="1"/>
  <c r="A23" i="33" s="1"/>
  <c r="A14" i="33"/>
  <c r="A15" i="33" s="1"/>
  <c r="A16" i="33" s="1"/>
  <c r="A17" i="33" s="1"/>
  <c r="A18" i="33" s="1"/>
  <c r="A21" i="33" l="1"/>
  <c r="A22" i="33" s="1"/>
  <c r="A25" i="33"/>
  <c r="B4" i="32"/>
  <c r="A4" i="32"/>
  <c r="A3" i="32"/>
  <c r="A2" i="32"/>
  <c r="A73" i="32" l="1"/>
  <c r="A74" i="32" s="1"/>
  <c r="A75" i="32" s="1"/>
  <c r="A76" i="32"/>
  <c r="A57" i="32"/>
  <c r="A58" i="32" s="1"/>
  <c r="A16" i="34"/>
  <c r="A17" i="34" s="1"/>
  <c r="A28" i="33"/>
  <c r="A32" i="33" s="1"/>
  <c r="A35" i="33" s="1"/>
  <c r="A37" i="33" s="1"/>
  <c r="A39" i="33" s="1"/>
  <c r="A41" i="33" s="1"/>
  <c r="A43" i="33" s="1"/>
  <c r="A45" i="33" s="1"/>
  <c r="A27" i="33"/>
  <c r="A30" i="33" l="1"/>
  <c r="A31" i="33" s="1"/>
  <c r="A34" i="33" l="1"/>
  <c r="A49" i="33" l="1"/>
  <c r="A57" i="33" s="1"/>
  <c r="A84" i="32"/>
  <c r="A86" i="32" s="1"/>
  <c r="A63" i="33" l="1"/>
  <c r="A70" i="33" s="1"/>
  <c r="A77" i="33" s="1"/>
  <c r="A83" i="33" s="1"/>
  <c r="A87" i="33" s="1"/>
  <c r="A59" i="33"/>
  <c r="A60" i="33" s="1"/>
  <c r="A61" i="33" s="1"/>
  <c r="A62" i="33" s="1"/>
  <c r="A82" i="32"/>
  <c r="A83" i="32" s="1"/>
  <c r="A98" i="32"/>
  <c r="A104" i="32" s="1"/>
  <c r="A113" i="32" s="1"/>
  <c r="A88" i="32" l="1"/>
  <c r="A89" i="32" s="1"/>
  <c r="A90" i="32" s="1"/>
  <c r="A91" i="32" s="1"/>
  <c r="A92" i="32" l="1"/>
  <c r="A93" i="32" s="1"/>
  <c r="A94" i="32" s="1"/>
  <c r="A95" i="32" s="1"/>
  <c r="A96" i="32" s="1"/>
  <c r="A97" i="32" s="1"/>
  <c r="A100" i="32"/>
  <c r="A101" i="32" s="1"/>
  <c r="A108" i="32"/>
  <c r="A109" i="32" s="1"/>
  <c r="A110" i="32" s="1"/>
  <c r="A111" i="32" s="1"/>
  <c r="A112" i="32" s="1"/>
  <c r="A126" i="32" l="1"/>
  <c r="A130" i="32" s="1"/>
  <c r="A102" i="32"/>
  <c r="A103" i="32"/>
  <c r="A132" i="32" l="1"/>
  <c r="A128" i="32"/>
  <c r="A129" i="32" s="1"/>
  <c r="A48" i="33" l="1"/>
</calcChain>
</file>

<file path=xl/sharedStrings.xml><?xml version="1.0" encoding="utf-8"?>
<sst xmlns="http://schemas.openxmlformats.org/spreadsheetml/2006/main" count="783" uniqueCount="383">
  <si>
    <t>DESCRIPTION</t>
  </si>
  <si>
    <t>UNIT</t>
  </si>
  <si>
    <t>Sl.
No:</t>
  </si>
  <si>
    <t>Nos.</t>
  </si>
  <si>
    <t>Rmt.</t>
  </si>
  <si>
    <t>AMOUNT</t>
  </si>
  <si>
    <t>RATE</t>
  </si>
  <si>
    <t>SUPPLY</t>
  </si>
  <si>
    <t>INSTALLATION</t>
  </si>
  <si>
    <t>Sqmt.</t>
  </si>
  <si>
    <t>24G. Ducting</t>
  </si>
  <si>
    <t>22G. Ducting</t>
  </si>
  <si>
    <t>20G. Ducting</t>
  </si>
  <si>
    <t>THERMAL INSULATION</t>
  </si>
  <si>
    <t>G.S.S DUCTING as per SMACNA Standards.</t>
  </si>
  <si>
    <t>The collar damper shall be constructed out of extruded aluminum alloy with multiple blade of oppose blade type. Shall be used for the supply air diffuser &amp; grilles as per the drawings &amp; specifications.</t>
  </si>
  <si>
    <t>ACOUSTIC INSULATION OF DUCTS</t>
  </si>
  <si>
    <t>Lot</t>
  </si>
  <si>
    <t>A</t>
  </si>
  <si>
    <t>Set</t>
  </si>
  <si>
    <t>Rmt</t>
  </si>
  <si>
    <t>VENTILATION UNITS</t>
  </si>
  <si>
    <t>RO</t>
  </si>
  <si>
    <t xml:space="preserve">Air Balancing of each individual supply air outlet to within +10% or -5% of the design air quantity and tabulating the same in a form of report and also the final air balancing figures to be indicated against each measured outlets in the as built drawings. Balancing also includes balancing of return air, supply air and outdoor fresh air quantity. Air flow hoods to be used for measuring the air flow across the square diffusers. </t>
  </si>
  <si>
    <t>TOTAL</t>
  </si>
  <si>
    <t>15 mm thick</t>
  </si>
  <si>
    <t xml:space="preserve">BOQ FOR  HVAC WORKS </t>
  </si>
  <si>
    <t>16G. Ducting</t>
  </si>
  <si>
    <t>9 mm thick</t>
  </si>
  <si>
    <t>18G. Ducting</t>
  </si>
  <si>
    <t>UNDERDECK INSULATION WITH ELASTOMERIC INSULATION</t>
  </si>
  <si>
    <t>25 mm thick insulation</t>
  </si>
  <si>
    <t>SUMMARY</t>
  </si>
  <si>
    <t>SITC of site fabricated ducts as per site condition.The cost of the duct shall include the, threaded rod supports, angle flanges, anchor fastners, hot dipped galvanized bolts and nuts etc.,</t>
  </si>
  <si>
    <t>EXHAUST VALVE - Al.</t>
  </si>
  <si>
    <t>Exhaust valves constructed from steel spinning with powder coated finish. The valve should provided high initial resistance with wide throttling capability to offset the high system resistances. And finished with powder coating.</t>
  </si>
  <si>
    <t>Neck size: 150mm dia.</t>
  </si>
  <si>
    <t>VARIABLE REFRIGERANT FLOW SYSTEM</t>
  </si>
  <si>
    <t>The system shall be suitable for variable refrigerant volume / flow air conditioner consisting of one outdoor unit and multiple indoor units.</t>
  </si>
  <si>
    <t>The system shall be provisioned such that, even if the power supply to any Indoor unit is cut-off, the rest of the system shall be able to continue to function normally.</t>
  </si>
  <si>
    <t>DLP for one year and two year warranty after commissioning shall be included as a part of costing</t>
  </si>
  <si>
    <t>Costing shall be included for all the above items and any other necessary items necessary for successful completion of  system.</t>
  </si>
  <si>
    <t>Nos</t>
  </si>
  <si>
    <t>The units shall be suitable for input power supply of 1phase, 230volts, 50hz.</t>
  </si>
  <si>
    <t>COPPER REFRIGERANT PIPING</t>
  </si>
  <si>
    <t>41.3 mm dia</t>
  </si>
  <si>
    <t>34.9 mm dia</t>
  </si>
  <si>
    <t>28.6 mm dia</t>
  </si>
  <si>
    <t>22.2 mm dia</t>
  </si>
  <si>
    <t>19.1 mm dia</t>
  </si>
  <si>
    <t>15.9 mm dia</t>
  </si>
  <si>
    <t>12.7 mm dia</t>
  </si>
  <si>
    <t>9.5 mm dia</t>
  </si>
  <si>
    <t>6.4 mm dia</t>
  </si>
  <si>
    <t>50mm. Dia.</t>
  </si>
  <si>
    <t>40mm. Dia.</t>
  </si>
  <si>
    <t>32mm. Dia.</t>
  </si>
  <si>
    <t>25mm. Dia.</t>
  </si>
  <si>
    <t>VRF PLANT MANAGER</t>
  </si>
  <si>
    <t>It shall be able to control up to 64 groups (128 indoor units) with the following functions</t>
  </si>
  <si>
    <t>a) Starting/stopping of Air-conditioners as a zone or group or individual unit.</t>
  </si>
  <si>
    <t>b) Temperature settling for each indoor unit or zone.</t>
  </si>
  <si>
    <t>c) Switching between temperature control modes, switching of fan speed and direction of airflow, enabling/disabling of individual remote controller operation.</t>
  </si>
  <si>
    <t>d) Monitoring of operation status such as operation mode &amp; temperature setting of individual indoor units, maintenance information, trouble shooting information.</t>
  </si>
  <si>
    <t>e) Display of air conditioner operation history.</t>
  </si>
  <si>
    <t>f) Daily management automation through yearly schedule function with possibility of various schedules.</t>
  </si>
  <si>
    <t>g) It should able to communicate with BMS system with necessary hard ware &amp; software of open protocol system ie., BACNet protocol.</t>
  </si>
  <si>
    <t>h) Auto sequencing of the circuits. If there is any breakdown of any circuit, the stand-by circuit shall operate immediately.</t>
  </si>
  <si>
    <r>
      <t xml:space="preserve">The controller shall have wide screen user friendly display and can be wired by a non polar 2 </t>
    </r>
    <r>
      <rPr>
        <sz val="10"/>
        <rFont val="Arial"/>
        <family val="2"/>
      </rPr>
      <t>wire transmission cable to a distance of 1 km</t>
    </r>
    <r>
      <rPr>
        <sz val="10"/>
        <color theme="1"/>
        <rFont val="Arial"/>
        <family val="2"/>
      </rPr>
      <t>. away from indoor unit.</t>
    </r>
  </si>
  <si>
    <t>Controller shall have fire alarm interlock with all the indoor units, to switch "OFF" in the event of fire through potential free contacts and shall be capable of receiving signals from Fire safety system.</t>
  </si>
  <si>
    <t>Kg</t>
  </si>
  <si>
    <t xml:space="preserve">Project : </t>
  </si>
  <si>
    <t xml:space="preserve">Date : </t>
  </si>
  <si>
    <t xml:space="preserve">Version : </t>
  </si>
  <si>
    <t>Note: The capacities prescribed below are heat transfer capacities. The selected equipment shall meet mentioned capacities and air flow requirements.</t>
  </si>
  <si>
    <t>Hard drawn 18G copper refrigerant pipes with necessary fittings, extension kit and associated accessories. Refrigerant pipes shall be clamped to the tray horizontal supports with necessary protection against mechnical friction/insulation compression with tray supports and shall be clamped firmly with heat resistant gromets. Copper refrigerant pipes shall be insulated with 19 mm thick closed cell elastomeric tubular insulation material. 
The quoted rate shall be inclusive of the supporting arrangements.</t>
  </si>
  <si>
    <t>VARIABLE REFRIGERANT FLOW SYSTEM - COOLING ONLY TYPE</t>
  </si>
  <si>
    <t>13 mm thick</t>
  </si>
  <si>
    <t>COLLAR DAMPER - OPPOSED BLADE TYPE</t>
  </si>
  <si>
    <t>NOTES :</t>
  </si>
  <si>
    <t>FIRE SEALANT FOR WALLS</t>
  </si>
  <si>
    <t>Underdeck Insulation for the roof with closed cell elastomeric insulation -Class O type, material density of 40 - 60 kg/cum as per the thickness mentioned below, with fire retardant adhesive and joints sealed with 3mm thick nitrile rubber self adhesive tape. Adhesive used for the insulation shall be with Low - VOC content ( as per GREEN building requirements). All joints sealed with 3mm thick, 75mm wide nitrile rubber self adhesive tape. The material should be anti-microbial in nature.</t>
  </si>
  <si>
    <t>ELECTRICAL WORKS FOR VRF SYSTEM</t>
  </si>
  <si>
    <t>RMT</t>
  </si>
  <si>
    <t>Till 06 HP , Single Phase power supply shall be considered.</t>
  </si>
  <si>
    <t>Necessary Ref joints, valves as per the schematic drawing. (1 LOT for entire VRF circuits)</t>
  </si>
  <si>
    <t>Supply &amp; installation of Acrylic fire stop sealant  with minimum 2 hours fire rating when tested in accordance with UL 1479 standards, shall be used along periphery of ducts &amp; chiller pipes without insulation passing through fire rated walls &amp; floors made of concrete, masonry, metal, gypsum construction to provide up to 2 hours insulation &amp; integrity when subject to the test conditions of UL 1479 standards. Product should be tested for mold resistance as determined by ASTM G21-96 &amp; shall have a VOC content of approx. 75 g/l as per LEED 2009. All installations to be in full accordance with the manufacturer. The sealant should be tested in accordance with IEC 60068-2-57:1999-11 (Environmental Testing) as per Part 2-57: Test for Vibration-Time-history method and VERTEQII for seismic zone 4. Product shall bear the UL &amp; FM approval. Rate shall include the mineral wool backing material and other miscellaneous items etc.., Make to be approved with consultant before procurement</t>
  </si>
  <si>
    <t>Electrical Power cable between the indoor unit and power socket with 3 Core, 1.5 sqmm , flexible copper cable, with 1 no. plug top for each IDU.</t>
  </si>
  <si>
    <t>1. TAXES ARE NOT INCLUDED IN THE COSTING.</t>
  </si>
  <si>
    <t xml:space="preserve">300 mm (W) x 100 mm (D) x 1.6 mm (T) </t>
  </si>
  <si>
    <t xml:space="preserve">150 mm (W) x 100 mm (D) x 1.6 mm (T) </t>
  </si>
  <si>
    <t xml:space="preserve">200 mm (W) x 100 mm (D) x 1.6 mm (T) </t>
  </si>
  <si>
    <t>INSULATED CONDENSATE DRAIN PIPES</t>
  </si>
  <si>
    <t>Supply,installation,testing and commissioning of rigid uPVC piping complete with  fittings, supports  as per  specifications and  duly  insulated  with  9 mm  thick closed cell nitrile rubber. Density of uPVC pipe shall not be less than 10 kg / m3</t>
  </si>
  <si>
    <t xml:space="preserve">GI - VOLUME CONTROL OPPOSED BLADE DAMPER </t>
  </si>
  <si>
    <t xml:space="preserve">LOUVERS - Al. </t>
  </si>
  <si>
    <t>Air Balancing of each individual exhaust disc valve to within +10% or -5% of the design air quantity and tabulating the same in a form of report and also the final air balancing figures to be indicated against each measured outlets in the as built drawings.</t>
  </si>
  <si>
    <t>HVAC related all kind of civil works including grouting,pedastals, all leads &amp; lifts, scaffolding, curing,chipping,filling, opening of wall, making sleeves etc. This line item excludes the works related to individual flat units.</t>
  </si>
  <si>
    <t>R0</t>
  </si>
  <si>
    <t>M.S. STRUCTURAL WORKS</t>
  </si>
  <si>
    <t>A multifunctional compact centralized controller shall be provided with the system. It shall be provided with backup power supply. In case of total power failure it should have built in memory for recollect the latest settings. 1 set for all ground floor VRF units, and each wing with 1 set of controller. VRF Plant manager should have built in Display.</t>
  </si>
  <si>
    <t xml:space="preserve">BOQ FOR HVAC WORKS </t>
  </si>
  <si>
    <t>HI-WALL TYPE INDOOR UNITS - VRF TYPE</t>
  </si>
  <si>
    <t>Hi Wall type Indoor unit suitable for R410A / R32 refrigerant. The unit shall have necessary filters, cooling coil, Electronic expansion valve, fan, multi speed fan motor, decorative panels, cordless remote controller with LCD Dispaly etc., as per tender drawing and specification.</t>
  </si>
  <si>
    <t>Transportation, shifting, lifting, Installation, testing &amp; commissioning of the below indoor units &amp; Outdoor units with necessary mounting brackets &amp; arrangements, pressure testing of the VRF system, vibration isolation pads, Refrigerant initail charge and after commissiong, electrical cable termination from breaker to ODU module etc., Testing and commissioning of VRF works shall be included.</t>
  </si>
  <si>
    <t>MS Outdoor unit stand for Outdoor units painted with two coats of non corrosive paint (black) &amp; necessary supporting arrangements shall be included as a part of costing.</t>
  </si>
  <si>
    <t>Supply and installation of MS Structures along with necessary accessories to locate AC Outdoor units. The Structures shall be painted with 1 coat of primer and 2 coats paint.</t>
  </si>
  <si>
    <r>
      <t xml:space="preserve">All ducting shall be of factory fabricated completely finished and transported to site in a boxed form (including the duct flange and the VAV (if present) transition pieces and Z pieces).  GS sheet shall be Class VIII – with zinc coating of </t>
    </r>
    <r>
      <rPr>
        <b/>
        <sz val="10"/>
        <rFont val="Arial"/>
        <family val="2"/>
      </rPr>
      <t>120 gm / sqmt</t>
    </r>
    <r>
      <rPr>
        <sz val="10"/>
        <rFont val="Arial"/>
        <family val="2"/>
      </rPr>
      <t xml:space="preserve"> surface area. TDF type flanges with neoprene rubber gaskets of thickness to match the dimensions of the ducts shall be used for connecting two ducts. The cost of the duct shall include the threaded rod supports, angle flanges, anchor fastners, hot dipped galvanized bolts and nuts etc.,
The Duct to be manufactured and assembled as per SMACNA standard for Class-500pascals.</t>
    </r>
  </si>
  <si>
    <t xml:space="preserve">SITE FABRICATED G.S.S DUCTING </t>
  </si>
  <si>
    <t>1.5 TR / 500 CFM</t>
  </si>
  <si>
    <t xml:space="preserve">16G GI Bird wire mesh with duly painted with primer &amp; enamel paint. </t>
  </si>
  <si>
    <t>BIRD WIRE MESH</t>
  </si>
  <si>
    <t>SL NO</t>
  </si>
  <si>
    <t>2. DOOR LOUVER QUANTITIES TO BE PART OF DOOR SCHEDULE IN ARCH. SCOPE OF WORKS.</t>
  </si>
  <si>
    <t>3. ALL TECHNICAL SPECIFICATIONS SHALL BE READ CAREFULLY BY THE CONTRACTOR BEFORE QUOTING / BIDDING.</t>
  </si>
  <si>
    <t>4. BMS &amp; AUTOMATION WORKS NOT INCLUDED.</t>
  </si>
  <si>
    <t xml:space="preserve">The unit shall be with non-ozone depleting refrigerant R410A / R32. The total refrigerant piping length (both liquid &amp; gas pipe) shall be possible to extend up to 300m with maximum 50m level difference and also between the first indoor branch and the farthest indoor unit shall be possible to extend up to 40m.  </t>
  </si>
  <si>
    <t>TOTAL FOR SUPPLY &amp; INSTALLATION</t>
  </si>
  <si>
    <t>TOTAL FOR VRF EQUIPMENT</t>
  </si>
  <si>
    <t>AIR DISTRIBUTION WORKS</t>
  </si>
  <si>
    <t>TOTAL FOR AIR DISTRIBUTION WORKS</t>
  </si>
  <si>
    <t>TOTAL FOR VENTILATION UNITS</t>
  </si>
  <si>
    <t>GRAND TOTAL FOR ACMV WORKS EXCLUSIVE OF ALL DUTIES  AND TAXES</t>
  </si>
  <si>
    <r>
      <t xml:space="preserve">The outdoor units shall be of </t>
    </r>
    <r>
      <rPr>
        <b/>
        <sz val="10"/>
        <color indexed="8"/>
        <rFont val="Arial"/>
        <family val="2"/>
      </rPr>
      <t>Inverter / digital scroll type</t>
    </r>
    <r>
      <rPr>
        <sz val="10"/>
        <color indexed="8"/>
        <rFont val="Arial"/>
        <family val="2"/>
      </rPr>
      <t xml:space="preserve"> capable of changing the rotating speed to follow variations in cooling load and shall be suitable for connecting multiple indoor units of different capacities &amp; types as per the drawing and project requirements. The compressor shall be able to run at minimum 10% capacity as well.</t>
    </r>
  </si>
  <si>
    <t>All components shall be mounted on welded steel base frame, structural steel profiles/panels made out of galvanized sheet steel, protected with primary coat &amp; finished with epoxy paint. Grouting shall be considered for the condenser units
Note : All ODUs &amp; IDUs, refer drawings.</t>
  </si>
  <si>
    <t>CONDENSATE DRAIN PUMP</t>
  </si>
  <si>
    <t>VARIABLE REFRIGERANT FLOW SYSTEM - SIDE &amp; TOP DISCHARGE TYPE ODU</t>
  </si>
  <si>
    <t xml:space="preserve"> TOTAL QTY</t>
  </si>
  <si>
    <r>
      <t xml:space="preserve">Supply &amp; Installation of condensate drain pump kit with anti-siphoning device with high level safety switch with appropriate tank capacity suitable for pumping water for a vertical head of 2M, minimum 10L/hr with necessary piping and valve support arrangement. This item shall be used for the removal of condensate water from the air conditioiningl indoor unit. Power cabling &amp; termination to be considered in quote. Any other material required for effective functioning of the drain pump shall also be considered as part of this line item.
</t>
    </r>
    <r>
      <rPr>
        <sz val="10"/>
        <color rgb="FFFF0000"/>
        <rFont val="Arial"/>
        <family val="2"/>
      </rPr>
      <t>Note: If the slope is not available as per site condition, then only this component shall be operated with prior approval from Engineer In charge.</t>
    </r>
  </si>
  <si>
    <t>2C x 1.5 Sqmt PVC FRLS communication control cable between various indoor units and the outdoor units. Also, from ODU to plant manager.</t>
  </si>
  <si>
    <t>For ceiling &amp; exposed areas (To be considered with support also)</t>
  </si>
  <si>
    <t xml:space="preserve">100 mm (W) x 100 mm (D) x 1.6 mm (T) </t>
  </si>
  <si>
    <t>MCB/MPCBs for individual ODUs, VRF Distribution Panels, power cables from feeders to ODUs to the individual ODUs and earthing for individual ODUS.
Note: Power supply with isolater shall be provided at single point. Further distribution to respective ODUs with suitable size MCBs etc., shall be part of VRF system SITC. The enclosure for the MCB for individual ODU shall have IP65 enclosure, suitable for outdoor application.</t>
  </si>
  <si>
    <r>
      <rPr>
        <b/>
        <sz val="10"/>
        <color theme="1"/>
        <rFont val="Arial"/>
        <family val="2"/>
      </rPr>
      <t>Pressure Testing of Ducts -</t>
    </r>
    <r>
      <rPr>
        <sz val="10"/>
        <color theme="1"/>
        <rFont val="Arial"/>
        <family val="2"/>
      </rPr>
      <t xml:space="preserve"> Pressure testing of sheet metal ducts with necessary components like semi-rigid flexible ducts, fans and the measuring kit. Pressure testing shall be carried out for complete air distribution system excluding flexible ducts, diffuser box, diffusers and grilles. Pressure testing shall be carried out prior to thermal insulation and as per SMACNA standards and approval shall be obtained from PMC and consultants.</t>
    </r>
  </si>
  <si>
    <t xml:space="preserve">ASSOCIATED CIVIL WORKS
</t>
  </si>
  <si>
    <t>2.0 TR / 650 CFM</t>
  </si>
  <si>
    <t>RECTANGULAR INLINE EXHAUST FAN</t>
  </si>
  <si>
    <t>BOQ Shall be read thoroughly by the Contractor before Bidding. All Technical Specifications shall be complied, ambiguities shall be raised before bidding.</t>
  </si>
  <si>
    <t>Class "1" type,  Open cell elastomeric Acoustic insulation with density not less than 140 kg / m3. Insulation material to be fire retardant. Moisture resistant-joining tapes of 2 inches width with self adhesive to be supplied with the insulation material by the supplier. The material should be anti-microbial in nature &amp; Low VOC.</t>
  </si>
  <si>
    <t>Thermal insulation of the sheet metal duct with closed cell elastomeric insulation of Class 'O' material with density of 40 - 55 kg/cum as per the thickness mentioned below, with fire retardant adhesive and joints sealed with 3mm thick, 50mm wide nitrile rubber self adhesive tape.The material should be anti-microbial in nature &amp; Low VOC.</t>
  </si>
  <si>
    <t>The volume control damper shall be of low leakage type with the outer shell constructed of 18G thick galvanized steel frame and the blade/Leaf with 18G thick GSS. And with necessary flanges for connection etc., as per specification. VCD quantity includes all types of duct.</t>
  </si>
  <si>
    <t>High grade aluminum extruded Louvers for Fresh air intake &amp; Exhaust air exit at outer wall of ventilation shafts at ground floor. The louver shall be of powder coated finish. The louver shall be with 45 deg deflection and shall  prevent rain water entry through the louvers.additional alluminium frame and supports rquired to fix the louvers shall be considered in the quote. Mosquito mesh also to be considered under this line item only.</t>
  </si>
  <si>
    <t xml:space="preserve">PLAIN TOP COVER (POWDER COATED) covered sheet should be considered for all exposed copper refrigerant pipes. </t>
  </si>
  <si>
    <t xml:space="preserve">PERFORATED TYPE CABLE TRAY </t>
  </si>
  <si>
    <t>Supply and installation of following sizes of perforated GI cable trays of 1.6mm thickness and 100mm high, including bends, tees &amp; reducers and including all labour and materials, as per approved drawings, specifications of this tender and directions of Engineer-in-charge. The rate shall  include bends, angles, Ts and all accessories complete with "C" Strut support and Supports Shall be provided at every 1000mm. The cost of supports to be included. Supports must be welded to a square true ceiling base plate with arc welding, the base plate must be fixed to the true ceiling with 04 nos. of  anchor fasteners. Trays shall be With two runs of (25x6)mm GI Earth strip fixed to the cable tray sides. The cost of 2 run of GI Strip to be included in the cost of the cable tray. GI perforated type cable tray with plain top cover for laying of copper refirgerant pipes in false ceiling / raised floor and terrace with supports at 1m interval. Heat resistant gromets to be used to hold the copper pipes. Metal to metal contact should be eliminated.
All bends, Elbows, Junction box, angles, T's should be factory made only. Fabrication works like cutting / jointing not allowed at site.</t>
  </si>
  <si>
    <t>HVAC BOQ</t>
  </si>
  <si>
    <t>B</t>
  </si>
  <si>
    <t>C</t>
  </si>
  <si>
    <t xml:space="preserve">The unit shall be provided with Direct driven plug fans, IE3 Motor, drive package, vibration Spring isolators to fans and motor to avoid transmission of vibration. </t>
  </si>
  <si>
    <t>Spring  isolators shall be used in the installation of the Ceiling suspended Units to ensure there is no transmission of vibration from the equipment to the building structure. The filters shall be provisioned in a sliding base frame so that it can be accessed from only 1 side. Rear access will not be available. Access to coil, fan section, filter etc., shall be from the same side only.</t>
  </si>
  <si>
    <t>300 mm (W) x 100 mm (D) x 1.6 mm (T)  ( with Top Cover)</t>
  </si>
  <si>
    <t xml:space="preserve">B </t>
  </si>
  <si>
    <t>CUSTOMIZED CEILING MOUNTED DUCTABLE TYPE UNITS - VRF TYPE</t>
  </si>
  <si>
    <r>
      <t xml:space="preserve">The vendor shall select all the units suitable for nominal capacity suitable for </t>
    </r>
    <r>
      <rPr>
        <b/>
        <sz val="10"/>
        <rFont val="Arial"/>
        <family val="2"/>
      </rPr>
      <t xml:space="preserve">maximum outdoor temperature of 36 </t>
    </r>
    <r>
      <rPr>
        <b/>
        <sz val="10"/>
        <rFont val="Calibri"/>
        <family val="2"/>
      </rPr>
      <t>°</t>
    </r>
    <r>
      <rPr>
        <b/>
        <sz val="10"/>
        <rFont val="Arial"/>
        <family val="2"/>
      </rPr>
      <t>C</t>
    </r>
    <r>
      <rPr>
        <sz val="10"/>
        <rFont val="Arial"/>
        <family val="2"/>
      </rPr>
      <t xml:space="preserve"> and suitable for indoor temperature as per the requirement. The selected equipments shall meet the minimum TR and CFM (as per the BOQ.) vendor should submit the selection of indoor and outdoor capacity as per temperature deration and piping deration with supporting engineering data sheet. without this calculation and datasheet, the TDS will not be accepted.</t>
    </r>
  </si>
  <si>
    <t>National Law School</t>
  </si>
  <si>
    <t>CEILING MOUNTED HIGH STATIC DUCTABLE TYPE UNITS - VRF TYPE</t>
  </si>
  <si>
    <t>Ceiling suspended HIGH STATIC ductable type unit with low noise, suitable for R410A / R32 refrigerant. The ductable indoor unit shall have necessary long life high quality filters, cooling coil, electronic expansion valve, fan, fan motor, inbuilt condensate drain pump, decorative panels, canvass connection, corded remote controller with thermostat, additional FRP drain tray shall be considered for this units.etc., Quoted price shall include inbuilt drain pump as per tender drawing and specification.</t>
  </si>
  <si>
    <t>Quoted price shall include remote cabling of 2C x 1.0Sqmm between each IDU &amp; its wired remote to be suitably laid in 1' PVC conduit.</t>
  </si>
  <si>
    <t>The units shall be suitable for the external static pressure of 200 Pascals.</t>
  </si>
  <si>
    <t>4.0 TR / 1600 CFM</t>
  </si>
  <si>
    <t>CEILING SUSPENDED CHILLED WATER TREATED FRESH AIR UNITS - VRF TYPE</t>
  </si>
  <si>
    <t>BOQ HVAC WORKS</t>
  </si>
  <si>
    <t>Qty</t>
  </si>
  <si>
    <t>E</t>
  </si>
  <si>
    <t>Supply, installation, testing, balancing, commissioning and 36 months warranty (inlcuding Parts and Labour) from the date of acceptance by Consultants,PMC &amp; Client  of the following HVAC components for the above mentioned project.</t>
  </si>
  <si>
    <t>GRAND TOTAL</t>
  </si>
  <si>
    <t>D</t>
  </si>
  <si>
    <t>BILL OF MATERIALS FOR ELECTRICAL WORKS</t>
  </si>
  <si>
    <t>VARIABLE FREQUENCY DRIVE STARTER PANEL</t>
  </si>
  <si>
    <r>
      <t xml:space="preserve">The Electrical starter panel shall comprise incoming MPCB, VFD, by-pass starters with all </t>
    </r>
    <r>
      <rPr>
        <b/>
        <sz val="10"/>
        <rFont val="Arial"/>
        <family val="2"/>
      </rPr>
      <t>type-2 contactors</t>
    </r>
    <r>
      <rPr>
        <sz val="10"/>
        <rFont val="Arial"/>
        <family val="2"/>
      </rPr>
      <t xml:space="preserve">, relays, single phase prevention, voltage imbalance protection, phase indicators with key switch, ON / OFF / TRIP indicators,  Auto-OFF-Manual selector switch, Earth leakage relays.
The panels shall be with necessary relays and  potential free contacts required for complete control </t>
    </r>
  </si>
  <si>
    <t xml:space="preserve">The starter panel shall have necessary potential free  NO/NC contacts for integrating with the fire alarm panel. On receiving signal from the fire panel, the fan shall trip automatically. </t>
  </si>
  <si>
    <t>The Panel shall be of IP 65 protection for outdoor application and IP 54 for indoor, with by pass starter arrangement.Based on panel location IP rating to be selected
For up to 5.5 KW motor the starter / by-pass starter shall be of DOL type and for motors of 7.5 KW and above Star-Delta Starter shall be provided.
The construction of the electrical panel casing shall be with 2mm thick GI sheet, powder coated with Siemens grey colour. The panel shall have access door, Gland plate, supporting frames for mounting etc.,panel shall be located inside kitchen and push button station at terrace</t>
  </si>
  <si>
    <t>The variable frequency drive (VFD) shall be supplied with IP 21 protection, digital display and with necessary active harmonic filter  to prevent the injection of harmonics into the electrical system. The VFD shall be capable of regulating the speed of the fan from 120 % to 20% of rated fan speed at the specified rated flow &amp; static. The VFD capacity shall be as per the actual motor selection of the fan. VFD shall have necessary in-built capacitors for power factor corrections to achieve 0.95 as power factor.</t>
  </si>
  <si>
    <t>VFD bypass starter panel of capacity as mentioned in Equipment Schedule</t>
  </si>
  <si>
    <t xml:space="preserve">1.5 KW </t>
  </si>
  <si>
    <t>5.5 KW</t>
  </si>
  <si>
    <t>7.5 KW</t>
  </si>
  <si>
    <t>9.3 KW</t>
  </si>
  <si>
    <t>11 KW</t>
  </si>
  <si>
    <t>15 KW</t>
  </si>
  <si>
    <t>22 KW</t>
  </si>
  <si>
    <t>STARTER PANEL - STAR DELTA</t>
  </si>
  <si>
    <t>Star delta starter panel with Outer panel, MPCB, contactors, Relays, phase indicators with key switch, ON, OFF push button switch, ON,OFF, TRIP indicators, Digital Ammeter &amp; Voltmeter with selector switches, Auto-Off-Manual selector switch, etc.,</t>
  </si>
  <si>
    <t>The Panel shall be with IP 54 protection.
The construction of casing shall be with 1.6mm thick CRCA sheet steel powder coated with Siemens grey. And shall be provided with necessary door, Gland plate, supporting plate, etc.,</t>
  </si>
  <si>
    <t xml:space="preserve">The Technical Specification of the starter panel with wiring diagram shall be provided for Consultant concurrence before procurement. </t>
  </si>
  <si>
    <t>Starter panel with A/M switch and potential free contacts for BMS control required. TPN MCB to be provided near the unit. Starter panel shall be compitable to integrate with the fire alarm panel such that the power is supplied automatically on receiving fire signal.</t>
  </si>
  <si>
    <t>Equipment schedule shall be refered for Panel ratings</t>
  </si>
  <si>
    <t>DOL STARTER PANEL</t>
  </si>
  <si>
    <t xml:space="preserve">DOL starter panel with Outer panel, MPCB, contactors, Relays, phase indicators with key switch, ON, OFF push button switch, ON,OFF, TRIP indicators, Digital Ammeter &amp; Voltmeter with selector switches, Auto-Off-Manual selector switch, etc., </t>
  </si>
  <si>
    <t>The Panel shall be of IP 65 protection for outdoor application and IP 54 for indoor, with by pass starter arrangement.Based on panel location IP rating to be selected
The construction of casing shall be with 1.6mm thick CRCA sheet steel powder coated with Siemens grey. And shall be provided with necessary door, Gland plate, supporting plate, etc.,</t>
  </si>
  <si>
    <t xml:space="preserve">0.55 KW </t>
  </si>
  <si>
    <t xml:space="preserve">0.75 KW </t>
  </si>
  <si>
    <t xml:space="preserve">1.1 KW </t>
  </si>
  <si>
    <t xml:space="preserve">3.7 KW </t>
  </si>
  <si>
    <t xml:space="preserve">4 KW </t>
  </si>
  <si>
    <t>ELECTRICAL WORKS</t>
  </si>
  <si>
    <t>Supply, laying, end termination, testing and commissioning of  following sizes of 1100V  Steel/Aluminium and Wire/Strip armoured, unarmoured, sheathed  Copper conductor cables of approved make. End termination of cables using brass type cable glands single / double compression with copper lugs.Suitable earthing for the panel and equipment shall be provided and cost shall be included for the same</t>
  </si>
  <si>
    <t>Note : 
a) Hydraulic crimping tool shall be used for making the end terminations.
b) Single compression glands - up to 150 sq.mm.
c) Double compression glands for sizes &gt; 150 sq.mm  shall be used.
d) Cable identification shall be made vide details furnished in single line</t>
  </si>
  <si>
    <t>4C x 70 Sq.mm Al</t>
  </si>
  <si>
    <t xml:space="preserve">Cable End Termination </t>
  </si>
  <si>
    <t xml:space="preserve">4C x 25 Sq.mm </t>
  </si>
  <si>
    <t>4C x 16 Sq.mm</t>
  </si>
  <si>
    <t>4C x 10 Sq.mm</t>
  </si>
  <si>
    <t>4C x 6 Sq.mm</t>
  </si>
  <si>
    <t>4C x 4 Sq.mm</t>
  </si>
  <si>
    <t>4C x 2.5 Sq.mm-from kitchen fan to push button staion.</t>
  </si>
  <si>
    <t>4C x 1.5 Sq.mm-</t>
  </si>
  <si>
    <t>3C x 35 Sq.mm</t>
  </si>
  <si>
    <t>3C x 25 Sq.mm Al</t>
  </si>
  <si>
    <t>3C x 16 Sq.mm Al</t>
  </si>
  <si>
    <t>3C x 10 Sq.mm Cu</t>
  </si>
  <si>
    <t>3C x 6 Sq.mm Cu</t>
  </si>
  <si>
    <t>3C x 6 Sq.mm Al</t>
  </si>
  <si>
    <t>3C x 4 Sq.mm Al</t>
  </si>
  <si>
    <t>3C x 2.5 Sq.mm Cu</t>
  </si>
  <si>
    <t>Ladder type Cable tray(GI)</t>
  </si>
  <si>
    <t>Supply, fabrication, installation, testing and commissioning of following type hot dipped galvanised double bended cable trays from 1.6mm thick GI sheets continuously connected including horizontal and vertical bends, reducers, tees and other accessories and duly suspended/ Mounted from the ceiling / wall  supported by "L" bracket made out of GI "C" channel of suitable size from reputed manufacturer.  complete as per specifications, as required.</t>
  </si>
  <si>
    <t>Note: Installation charges shall includes the necessary hardware viz,anchor fasteners,  slotted C channel supports.
a) Support at intervals of 1000mm
b) Down rod/vertical support as per site conditions approved by project manager
c) Slotted channel to suit width of the tray
d) Spring and plate washers with locknuts (hot dip galvanised).</t>
  </si>
  <si>
    <t xml:space="preserve">50mm (W) x 50mm (D) x 1.6mm (T) </t>
  </si>
  <si>
    <t xml:space="preserve">100mm (W) x 50mm (D) x 1.6mm (T) </t>
  </si>
  <si>
    <t xml:space="preserve">150mm (W) x 50mm (D) x1.6mm (T) </t>
  </si>
  <si>
    <t xml:space="preserve">300mm (W) x 50mm (D) x 1.6mm (T) </t>
  </si>
  <si>
    <t>Supply &amp; Installation of GI wires for earthing and to be run with the power cable</t>
  </si>
  <si>
    <t>12 SWG GI wire</t>
  </si>
  <si>
    <t xml:space="preserve">8 SWG GI wire </t>
  </si>
  <si>
    <t>25 x 3 mm width G.I</t>
  </si>
  <si>
    <t>Total</t>
  </si>
  <si>
    <t>Filters Section shall be with 50mm thick panel type pre-filter of MERV-11 as part of CSU.</t>
  </si>
  <si>
    <t>ROUND FLEXIBLE DUCTS WITH INSULATION.</t>
  </si>
  <si>
    <t>Flexible ducting shall be manufactured from corrugated roll strip of grade 3003 aluminium, constructed with 4 ply lock seam to form a continuous flexible spiral duct. All flexible supply air shall be of the plain (i.e. unperforated) factory insulated type. Insulation shall consist or fiber glass blanket 25mm thick with minimum density of 16 kg/m³,  The outer insulation jacket vapor barrier shall be made of fiber glass reinforced metalized polyester film laminated with aluminum foil as per the technical specifications.. There shall be no joints in flexible ducting used to connect the rigid ductwork with the Terminal box diffuser. It shall be one length only. Although flexible duct are capable of following an indirect route, the runs shall be as short and straight as possible in order to minimize pressure losses and noise generation. The duct shall be stretched to smooth out internal corrugations without unduly applying strain and long radius bends shall be used where possible.</t>
  </si>
  <si>
    <t xml:space="preserve">75 mm Dia. </t>
  </si>
  <si>
    <t xml:space="preserve">100 mm Dia. </t>
  </si>
  <si>
    <t xml:space="preserve">150 mm Dia. </t>
  </si>
  <si>
    <t xml:space="preserve">200mm Dia. </t>
  </si>
  <si>
    <t>250mm Dia.</t>
  </si>
  <si>
    <t>300mm Dia.</t>
  </si>
  <si>
    <t>SQUARE DIFFUSER - Al. (Supply)</t>
  </si>
  <si>
    <t xml:space="preserve">The diffuser shall be of removable core type and constructed with high grade 20G aluminum extruded alloy and with powder coated finish (with collar damper). All diffusers shall have a continuous square neck of minimum 32mm height suitable for fixing spill air box. </t>
  </si>
  <si>
    <t>All Supply air diffusers shall supported to the true ceiling with the chain.</t>
  </si>
  <si>
    <t>Neck size: 225 x 225mm.,    Outer size: 595 x 595mm Standard</t>
  </si>
  <si>
    <t>Neck size: 375 x 375mm.,    Outer size: 595 x 595mm Standard</t>
  </si>
  <si>
    <t>Neck size: 450 x 450mm.,    Outer size: 595 x 595mm Standard</t>
  </si>
  <si>
    <t>Neck size: 525 x 525mm.,    Outer size: 595 x 595mm Standard</t>
  </si>
  <si>
    <t>SQUARE DIFFUSER - Al.  (Return)</t>
  </si>
  <si>
    <t>The diffuser shall be of removable core type and constructed with high grade 20G aluminum extruded alloy and with powder coated finish (without collar damper). All diffusers shall have a continuous square neck of minimum 32mm height suitable for supporting to true ceiling</t>
  </si>
  <si>
    <t>All return air diffusers shall supported to the true ceiling with the chain.</t>
  </si>
  <si>
    <t>SPILL AIR PLENUM BOX.</t>
  </si>
  <si>
    <r>
      <rPr>
        <sz val="10"/>
        <color theme="1"/>
        <rFont val="Arial"/>
        <family val="2"/>
      </rPr>
      <t xml:space="preserve">The supply &amp; installation of FACTORY FABRICATED spill air boxes made out of 0.8mm thick GI sheet with necessary spigot connection for fixing flexible duct and suitable collar for connecting to various neck diffuser / slot diffuser.  </t>
    </r>
    <r>
      <rPr>
        <b/>
        <u/>
        <sz val="10"/>
        <color rgb="FF000000"/>
        <rFont val="Arial"/>
        <family val="2"/>
      </rPr>
      <t>The box should be internally insulated with 10mm thick open cell nitrile rubber of class '1' material</t>
    </r>
    <r>
      <rPr>
        <sz val="10"/>
        <color rgb="FF000000"/>
        <rFont val="Arial"/>
        <family val="2"/>
      </rPr>
      <t>. The box size shall be as mentioned below.The cost shall be inclusive of necessary chain support</t>
    </r>
  </si>
  <si>
    <t>Box size of 300x300x400 mm and equivalent required rectangular sizes.
(For 225x225 neck size)</t>
  </si>
  <si>
    <t>Box size of 375x375x400 mm and equivalent required rectangular sizes.
(For 300x300 neck size)</t>
  </si>
  <si>
    <t>Box size of 450x450x400 mm and equivalent required rectangular sizes.
(For 375x375 neck size)</t>
  </si>
  <si>
    <t>Box size of 525x525x400 mm and equivalent required rectangular sizes.
(For 450x450 neck size)</t>
  </si>
  <si>
    <t>DUCT STRIP HEATER</t>
  </si>
  <si>
    <t>3 Kw = 1.5 Kw × 2 No's of heater bank.</t>
  </si>
  <si>
    <t>The unit should be suitable for non-ozone depleting refrigerant R410A / R32. The refrigerant piping between farthest indoor units and outdoor unit shall be possible to extend up to 175m with maximum 50m level difference.</t>
  </si>
  <si>
    <t xml:space="preserve">The unit shall be suitale for R410A / R32 refrigerant. </t>
  </si>
  <si>
    <t>10.8TR/2688 CFM -20MM ESP</t>
  </si>
  <si>
    <t>10.8TR/2708 CFM -20MM ESP</t>
  </si>
  <si>
    <t>16.3TR/4060 CFM -25MM ESP</t>
  </si>
  <si>
    <t>4-WAY CASSETTE TYPE UNITS - VRF TYPE</t>
  </si>
  <si>
    <t>Ceiling mounted 4way-Cassette type unit suitable for R410A / R32 refrigerant. The Cassette indoor unit shall have necessary filters, cooling coil, electronic expansion valve, fan, multi speed fan motor,  inbuilt condensate drain pump of lift upto 2mtr, decorative panels, cordless remote controller with LCD Dispaly etc., Quoted price shall include inbuilt drain pump as per tender drawing and specification.</t>
  </si>
  <si>
    <t>The units shall have not less than 75mm dia provision for outdoor fresh air duct connection.</t>
  </si>
  <si>
    <t>0.8TR / 350 CFM</t>
  </si>
  <si>
    <t>1.0 TR / 400 CFM</t>
  </si>
  <si>
    <t>1.3 TR / 415 CFM</t>
  </si>
  <si>
    <t>1.6 TR / 670 CFM</t>
  </si>
  <si>
    <t>2.0 TR / 700 CFM</t>
  </si>
  <si>
    <t>5.5 TR / 2000 CFM</t>
  </si>
  <si>
    <t>6.4 TR / 2400 CFM</t>
  </si>
  <si>
    <t>DX SPLIT AC UNITS</t>
  </si>
  <si>
    <t>DX HI-WALL SPLIT UNITS - Inverter Type</t>
  </si>
  <si>
    <r>
      <t>The DX-Type Hi-wall Split units suitable for R410A / R 32 refrigerant with necessary outdoor unit. The Hi-wall indoor unit shall have necessary filters, cooling coil, expansion valve,</t>
    </r>
    <r>
      <rPr>
        <sz val="10"/>
        <color rgb="FFFF0000"/>
        <rFont val="Arial"/>
        <family val="2"/>
      </rPr>
      <t xml:space="preserve"> </t>
    </r>
    <r>
      <rPr>
        <sz val="10"/>
        <color theme="1"/>
        <rFont val="Arial"/>
        <family val="2"/>
      </rPr>
      <t>fan, fan motor, decorative front panels, cordless remote controller with LCD Dispaly. etc.</t>
    </r>
  </si>
  <si>
    <t>The units should be provided with necessary outdoor condensing unit. The outdoor unit shall have necessary condenser coil, fan, fan motor, Rotary / Scroll compressor, HP/LP cutouts, in-built electrical panel with necessary starter, relays, controls, etc., And the complete unit shall be suitable for outdoor application.</t>
  </si>
  <si>
    <t>The cooling capacity mentioned here is nominal capacity to be delivered by the equipment suitable for total of 20m length of refrigerant copper piping between indoor and outdoor units inclusive of 15m of vertical  upwards / downwards from the indoor unit, and at an outdoor temperature of 35 deg C. &amp; Maldives Condition.</t>
  </si>
  <si>
    <t>The units shall be provided with necessary indoor mounting supports, Outdoor mounting MS frame with 2 coat of Primer &amp; 2 coat of enamel paint , fasteners, Anchor, vibration isolators etc.,</t>
  </si>
  <si>
    <t>Installation &amp; commissioning of below units with necessary mounting arrangements, pressure testing, Refrigerant charge, etc.,cost included for the same</t>
  </si>
  <si>
    <r>
      <t>Electrical</t>
    </r>
    <r>
      <rPr>
        <b/>
        <sz val="10"/>
        <rFont val="Arial"/>
        <family val="2"/>
      </rPr>
      <t xml:space="preserve"> Power &amp; control cable </t>
    </r>
    <r>
      <rPr>
        <sz val="10"/>
        <rFont val="Arial"/>
        <family val="2"/>
      </rPr>
      <t>between the indoor and outdoor unit with armored copper cable of suitable size along with the copper pipe routing. (Refer the drawings for the Qty)</t>
    </r>
  </si>
  <si>
    <r>
      <t xml:space="preserve">Electrical </t>
    </r>
    <r>
      <rPr>
        <b/>
        <sz val="10"/>
        <rFont val="Arial"/>
        <family val="2"/>
      </rPr>
      <t>Power cable</t>
    </r>
    <r>
      <rPr>
        <sz val="10"/>
        <rFont val="Arial"/>
        <family val="2"/>
      </rPr>
      <t xml:space="preserve"> between the outdoor units to respective power sockets, armourmed flexible copper cable of suitable size. (Consider 5 Mtr / Equipment)</t>
    </r>
  </si>
  <si>
    <t>19 TO 22G Hard / Soft drawn Refrigerant piping circuit with 19mm thick nitrile rubber insulation. One refrigerant pipe circuit shall be inclusive of Suction gas &amp; Liquid refrigerant pipe.</t>
  </si>
  <si>
    <t>6.4 mm / 1/4'' Inch with  19mm thick nitrile rubber insulation / as required for 1.0 / 1.5 TR unit</t>
  </si>
  <si>
    <t>12.7 mm / 1/2'' Inch with  19mm thick nitrile rubber insulation / as required for 1.0 / 1.5 TR unit</t>
  </si>
  <si>
    <t>9.5 mm / 3/8'' Inch with  19mm thick nitrile rubber insulation / as required for 2.0 TR unit</t>
  </si>
  <si>
    <t>15.9 mm / 5/8'' Inch with  19mm thick nitrile rubber insulation / as required for 2.0 TR unit</t>
  </si>
  <si>
    <t>1.0 TR / 300 CFM</t>
  </si>
  <si>
    <t>1.5 TR / 450 CFM</t>
  </si>
  <si>
    <t>VOLTAGE STABILIZER</t>
  </si>
  <si>
    <r>
      <t xml:space="preserve">Supply,installation,testing and commissioning of wall mounted type, </t>
    </r>
    <r>
      <rPr>
        <b/>
        <sz val="10"/>
        <color theme="1"/>
        <rFont val="Arial"/>
        <family val="2"/>
      </rPr>
      <t>voltage stabilizer</t>
    </r>
    <r>
      <rPr>
        <sz val="10"/>
        <color theme="1"/>
        <rFont val="Arial"/>
        <family val="2"/>
      </rPr>
      <t xml:space="preserve"> sized  for Split AC (3 Star) units suitable for 1Ph, 230V. Input AC working range is 170V to 270V and output AC working voltage is 200V to 240V. safety features like under and over volt protection, phase revarsal protection, surge and overload protection,initial time delay system, auto restart faciltity and Built In Thermal Overload Protection. Minimum warranty shall be 3 years. Necessary cables and accessories shall be considered for the completion of works</t>
    </r>
  </si>
  <si>
    <r>
      <t xml:space="preserve">Supply &amp; Installation of condensate drain pump kit with anti-siphoning device with high level safety switch with appropriate tank capacity suitable for pumping water for a vertical head of 2M, minimum 10L/hr with necessary piping and valve support arrangement. This item shall be used for the removal of condensate water from the air conditioiningl indoor unit. Power cabling &amp; termination to be considered in quote. Any other material required for effective functioning of the drain pump shall also be considered as part of this line item.
</t>
    </r>
    <r>
      <rPr>
        <sz val="10"/>
        <color rgb="FFFF0000"/>
        <rFont val="Arial"/>
        <family val="2"/>
      </rPr>
      <t>Note : If the slope is not available as per site condition,  only then this component shall be operated / required.</t>
    </r>
  </si>
  <si>
    <t>Supply,installation,testing and commissioning of rigid uPVC piping complete with  fittings, supports  as per  specifications and  duly  insulated  with  6 mm  thick closed cell nitrile rubber. Density of uPVC pipe shall not be less than 10 kg / m3</t>
  </si>
  <si>
    <t>20mm. Dia.</t>
  </si>
  <si>
    <t>PERFORATED TYPE CABLE TRAY</t>
  </si>
  <si>
    <t xml:space="preserve">100 mm (W) x 100 mm (D) x 1.6mm (T) </t>
  </si>
  <si>
    <t xml:space="preserve">150 mm (W) x 100 mm (D) x 1.6mm (T) </t>
  </si>
  <si>
    <t xml:space="preserve">200 mm (W) x 100 mm (D) x 1.6mm (T) </t>
  </si>
  <si>
    <t xml:space="preserve">250 mm (W) x 100 mm (D) x 1.6mm (T) </t>
  </si>
  <si>
    <t xml:space="preserve">AUTO SEQUENTIAL CONTROL PANEL </t>
  </si>
  <si>
    <t xml:space="preserve">Supply &amp; installation of Auto sequential  control panel for the DX Units. The panle should have the following features.        </t>
  </si>
  <si>
    <r>
      <rPr>
        <b/>
        <sz val="10"/>
        <color theme="1"/>
        <rFont val="Arial"/>
        <family val="2"/>
      </rPr>
      <t xml:space="preserve">·  </t>
    </r>
    <r>
      <rPr>
        <sz val="10"/>
        <color theme="1"/>
        <rFont val="Arial"/>
        <family val="2"/>
      </rPr>
      <t xml:space="preserve"> A/C units shall be able to restart automatically after power failure/interruption.</t>
    </r>
  </si>
  <si>
    <r>
      <rPr>
        <b/>
        <sz val="10"/>
        <color theme="1"/>
        <rFont val="Arial"/>
        <family val="2"/>
      </rPr>
      <t>·</t>
    </r>
    <r>
      <rPr>
        <sz val="10"/>
        <color theme="1"/>
        <rFont val="Arial"/>
        <family val="2"/>
      </rPr>
      <t xml:space="preserve">   Automatic  fault changeover</t>
    </r>
  </si>
  <si>
    <r>
      <rPr>
        <b/>
        <sz val="10"/>
        <color theme="1"/>
        <rFont val="Arial"/>
        <family val="2"/>
      </rPr>
      <t>·</t>
    </r>
    <r>
      <rPr>
        <sz val="10"/>
        <color theme="1"/>
        <rFont val="Arial"/>
        <family val="2"/>
      </rPr>
      <t xml:space="preserve">   Sequential changeover  of operating units every 8 or 12 hours or as per Client schedule.</t>
    </r>
  </si>
  <si>
    <r>
      <rPr>
        <b/>
        <sz val="10"/>
        <color theme="1"/>
        <rFont val="Arial"/>
        <family val="2"/>
      </rPr>
      <t>·</t>
    </r>
    <r>
      <rPr>
        <sz val="10"/>
        <color theme="1"/>
        <rFont val="Arial"/>
        <family val="2"/>
      </rPr>
      <t xml:space="preserve">   Switch over to next machine or start both/all units if temperature exceeds the set point.</t>
    </r>
  </si>
  <si>
    <r>
      <rPr>
        <b/>
        <sz val="10"/>
        <color theme="1"/>
        <rFont val="Arial"/>
        <family val="2"/>
      </rPr>
      <t xml:space="preserve">· </t>
    </r>
    <r>
      <rPr>
        <sz val="10"/>
        <color theme="1"/>
        <rFont val="Arial"/>
        <family val="2"/>
      </rPr>
      <t xml:space="preserve">  The panel should be provided with potential free contat for fire &amp; BMS integration.</t>
    </r>
  </si>
  <si>
    <r>
      <rPr>
        <b/>
        <sz val="10"/>
        <color theme="1"/>
        <rFont val="Arial"/>
        <family val="2"/>
      </rPr>
      <t>·</t>
    </r>
    <r>
      <rPr>
        <sz val="10"/>
        <color theme="1"/>
        <rFont val="Arial"/>
        <family val="2"/>
      </rPr>
      <t xml:space="preserve">   Should generate an alarm if the unit trips or the room temperature goes beyond the set point .</t>
    </r>
  </si>
  <si>
    <r>
      <rPr>
        <b/>
        <sz val="10"/>
        <color theme="1"/>
        <rFont val="Arial"/>
        <family val="2"/>
      </rPr>
      <t>·</t>
    </r>
    <r>
      <rPr>
        <sz val="10"/>
        <color theme="1"/>
        <rFont val="Arial"/>
        <family val="2"/>
      </rPr>
      <t xml:space="preserve">   Necessary control / power cables required</t>
    </r>
  </si>
  <si>
    <r>
      <rPr>
        <b/>
        <sz val="10"/>
        <color theme="1"/>
        <rFont val="Arial"/>
        <family val="2"/>
      </rPr>
      <t>·</t>
    </r>
    <r>
      <rPr>
        <sz val="10"/>
        <color theme="1"/>
        <rFont val="Arial"/>
        <family val="2"/>
      </rPr>
      <t xml:space="preserve">   Complete with Temperature sensors</t>
    </r>
  </si>
  <si>
    <t>TOTAL FOR DX EQUIPMENT</t>
  </si>
  <si>
    <t>GRILLS - Al.</t>
  </si>
  <si>
    <r>
      <t xml:space="preserve">The supply &amp; installation of higher grade Aluminum Extruded powder coated grilles with blade deflection of 0  &amp; 15 deg. </t>
    </r>
    <r>
      <rPr>
        <b/>
        <sz val="10"/>
        <color theme="1"/>
        <rFont val="Arial"/>
        <family val="2"/>
      </rPr>
      <t>The grilles shall be powder coated by RAL color as approved by the architect.</t>
    </r>
  </si>
  <si>
    <t>SPIGOTS WITH BUTTERFLY DAMPER - CIRCULAR - SINGLE FLAP-GI</t>
  </si>
  <si>
    <t>The Spigots with butterfly damper should constructed with not less than 0.8mm thick galvanized steel sheet, with single flap, necessary stopper, flanges for fastening on to the duct surface and with grooves for clamping the flexible ducts securely.</t>
  </si>
  <si>
    <t xml:space="preserve">200 mm Dia. </t>
  </si>
  <si>
    <t xml:space="preserve">250 mm Dia. </t>
  </si>
  <si>
    <t xml:space="preserve">300 mm Dia. </t>
  </si>
  <si>
    <t>FIRE DAMPER WITH OPPOSED BLADE (Fusible Link type)- Extended Sleeve type - with 450 mm sleeve</t>
  </si>
  <si>
    <t>The Fire damper as per UL 555, outer shell constructed with 1.6mm thick galvanized steel frame and the blade/Leaf with 1.6mm thick GSS. And with necessary flanges for connection as per specifications and drawings. The damper shall be of 180 min fire rating. The quoted rate shall include cost for the Fusible Link &amp; spring mechanism, the damper shall be held open by a replaceable fusible link rated at 74 deg C.</t>
  </si>
  <si>
    <t xml:space="preserve">850 CFM, 15 mm wc. TSP </t>
  </si>
  <si>
    <t>WALL MOUNTED TYPE PROPELLER EXHUAST AIR FANS</t>
  </si>
  <si>
    <r>
      <t xml:space="preserve">The supply &amp; installation of wall mountable propeller inline fan with all accessories like fan, motor, mounting frame, duct sleeve, gravity louvre, protection guarads,BDD, etc,. The motor should be of IP54, class 'F' insulation suitable for </t>
    </r>
    <r>
      <rPr>
        <b/>
        <sz val="10"/>
        <color theme="1"/>
        <rFont val="Arial"/>
        <family val="2"/>
      </rPr>
      <t>1phase, 230V, 50hz power supply</t>
    </r>
    <r>
      <rPr>
        <sz val="10"/>
        <color theme="1"/>
        <rFont val="Arial"/>
        <family val="2"/>
      </rPr>
      <t>. (Suitable 3Metre power cable to be considered)</t>
    </r>
  </si>
  <si>
    <r>
      <t>The unit shall be suitable for</t>
    </r>
    <r>
      <rPr>
        <b/>
        <sz val="10"/>
        <rFont val="Arial"/>
        <family val="2"/>
      </rPr>
      <t xml:space="preserve"> indoor application</t>
    </r>
    <r>
      <rPr>
        <sz val="10"/>
        <rFont val="Arial"/>
        <family val="2"/>
      </rPr>
      <t xml:space="preserve"> with necessary supports, MS channels &amp; threaded rods etc. The unit shall have all specifications mentioned above for indoor application type unit.</t>
    </r>
  </si>
  <si>
    <t>Noise level shall be less than 60Dba from 1.5 Mtr distance at all directions.</t>
  </si>
  <si>
    <t>20 micron washable filters shall be considered for Fresh air fans and cost included for the same</t>
  </si>
  <si>
    <t>Supply of Fan Accessories: Mounting Cleats, Inlet Screen, Spring type vibration Isolators, Flexible connection at outlet &amp; Grouting Frame.</t>
  </si>
  <si>
    <t>Supply and installation of MS Structurals along with chequre plate for fans shall be included.</t>
  </si>
  <si>
    <r>
      <t xml:space="preserve">dB level should be less than 75 within </t>
    </r>
    <r>
      <rPr>
        <b/>
        <sz val="10"/>
        <rFont val="Arial"/>
        <family val="2"/>
      </rPr>
      <t>1.5 m</t>
    </r>
    <r>
      <rPr>
        <sz val="10"/>
        <rFont val="Arial"/>
        <family val="2"/>
      </rPr>
      <t xml:space="preserve"> radius for fans located in tower area. If beyond 75dB consider sound attenuator to reduce noise level.cost shall be included for the same</t>
    </r>
  </si>
  <si>
    <r>
      <t xml:space="preserve">The Double skin ceiling suspended Cabinet type fan unit with 23±2mm thick PUF sandwiched insulated panel,CFC free polyurethane foam (PUF) panels of 40 Kg/cum density.Sandwitched between 0.6 mm thick G.I. Sheets. Outer skin shall be pre coated G.I. sheet and internal skin shall be plain G.I. Sheet with DIDW centrifugal fan with Backward curved aerofoil impeller, </t>
    </r>
    <r>
      <rPr>
        <b/>
        <sz val="10"/>
        <rFont val="Arial"/>
        <family val="2"/>
      </rPr>
      <t>MERV 11</t>
    </r>
    <r>
      <rPr>
        <sz val="10"/>
        <rFont val="Arial"/>
        <family val="2"/>
      </rPr>
      <t xml:space="preserve"> filter, IE-3 Motor, Pulleys, Belts &amp; Belt guard, drive sets, base frame, spring mounts, Limit switches, Marine lamp, Inspection door and all necessary accessories.</t>
    </r>
  </si>
  <si>
    <t>8,000 CFM - 25 mm WC TSP</t>
  </si>
  <si>
    <t>Cost shall be inclusive of non-cloth type canvas connection made of self extinguishing, moisture resistant flexible fabric to be provided between TFA outlet flange and the supply duct / plenum.</t>
  </si>
  <si>
    <t>Cost shall be inclusive of non-cloth type canvas connection made of self extinguishing, moisture resistant flexible fabric to be provided between CSU outlet flange and the supply duct / plenum.</t>
  </si>
  <si>
    <t>DX SPLIT AC UNIT</t>
  </si>
  <si>
    <t xml:space="preserve">C </t>
  </si>
  <si>
    <t>Supply &amp; installation of UL/CE listed Duct Mounted mounted IAQ sensor without Display with all necessary accessories.. The sensor shall be mounted on AHU common return duct/path.The sensor shall measure &amp; display below IAQ parameters
1. Zone Temperature
2. Zone Humidity
3. Zone Co2
4. PM2.5 &amp; PM10
5. TVOC
6. Formaldehyde(Optional)
The sensor shall provide the output on Modbus/BACnet-RS485 output suitable with BMS Integartion. The scope shall include necessary accessories for power &amp; instalalled</t>
  </si>
  <si>
    <r>
      <t xml:space="preserve">The supply &amp; installation of Rectangular duct inline fan with all accessories like fan, motor, flanges etc., The motor shall be with IP44 protection, non-canvass type fire retardant flexible connections. The motor should be of class 'F' insulation suitable for operating at </t>
    </r>
    <r>
      <rPr>
        <b/>
        <sz val="10"/>
        <color theme="1"/>
        <rFont val="Arial"/>
        <family val="2"/>
      </rPr>
      <t>1phase, 230V, 50hz</t>
    </r>
    <r>
      <rPr>
        <sz val="10"/>
        <color theme="1"/>
        <rFont val="Arial"/>
        <family val="2"/>
      </rPr>
      <t xml:space="preserve"> power supply. The below capcities are for actual operational requirements and the contractor should select fans which can deliver 10% additional airflow as a buffer by default. (Suitable 3Metre power cable to be considered)</t>
    </r>
  </si>
  <si>
    <r>
      <t xml:space="preserve">Long cased Smoke spill Tube / vane Axial fan with AMCA certification (For  AIR, SOUND Performance )   The Long casing shall comprise of adjustable blade angles to deliver the design air quantity. The motor shall be suitable for  ventilation application. The axial fan assembly shall be housed in a  casing made of Mild Steel with enamel painted, adjustable pitch die cast aluminium impeller (Hub and blades) and </t>
    </r>
    <r>
      <rPr>
        <b/>
        <sz val="10"/>
        <rFont val="Arial"/>
        <family val="2"/>
      </rPr>
      <t>IE-2 Motor</t>
    </r>
    <r>
      <rPr>
        <sz val="10"/>
        <rFont val="Arial"/>
        <family val="2"/>
      </rPr>
      <t xml:space="preserve"> rated &amp; suitable for 415V/3Ph/ 50Hz AC supply. Fan position shall be as per the tender drawings. The sound pressure levels of the fan shall not be exceed </t>
    </r>
    <r>
      <rPr>
        <b/>
        <sz val="10"/>
        <rFont val="Arial"/>
        <family val="2"/>
      </rPr>
      <t xml:space="preserve">70 dBA at 1.5M </t>
    </r>
    <r>
      <rPr>
        <sz val="10"/>
        <rFont val="Arial"/>
        <family val="2"/>
      </rPr>
      <t>distance located within tower area. Necessary sound attenutors shall be considered to achieve the above sound pressure levels.</t>
    </r>
  </si>
  <si>
    <t>TUBE AXIAL  FANS FOR PRESSURIZATION</t>
  </si>
  <si>
    <t xml:space="preserve">D  </t>
  </si>
  <si>
    <t>CABINET TYPE FRESH AIR FAN UNITS</t>
  </si>
  <si>
    <t>2.2 KW  (For Tube Axial Pressurization fan)</t>
  </si>
  <si>
    <t>3.7 KW</t>
  </si>
  <si>
    <t>VRF EQUIPMENT</t>
  </si>
  <si>
    <r>
      <t xml:space="preserve">Outdoor Compressor &amp; Condenser units - VRF Type (COP shall be more than 3.6 at AHRI -1230 condition of 36 °C air over condenser coil and should meet </t>
    </r>
    <r>
      <rPr>
        <b/>
        <sz val="10"/>
        <color theme="1"/>
        <rFont val="Arial"/>
        <family val="2"/>
      </rPr>
      <t xml:space="preserve">ECBC 2017 </t>
    </r>
    <r>
      <rPr>
        <sz val="10"/>
        <color theme="1"/>
        <rFont val="Arial"/>
        <family val="2"/>
      </rPr>
      <t>requirements) - Vendor shall submit the COP details of selected configuration of ODU while submitting the TDS for approval. The below mentioned capacities are without considering any deration. contractor shall select the equipment to give the below mentioned capacity after applying all type of derations.</t>
    </r>
  </si>
  <si>
    <r>
      <t xml:space="preserve">The unit shall be of High efficiency and shall be </t>
    </r>
    <r>
      <rPr>
        <b/>
        <sz val="10"/>
        <rFont val="Arial"/>
        <family val="2"/>
      </rPr>
      <t>5 star rating.</t>
    </r>
  </si>
  <si>
    <r>
      <t>48 HP</t>
    </r>
    <r>
      <rPr>
        <sz val="10"/>
        <color theme="1"/>
        <rFont val="Arial"/>
        <family val="2"/>
      </rPr>
      <t xml:space="preserve"> - Actual Capacity for Circuit 01 (TOP DISCHARGE TYPE ODU)</t>
    </r>
  </si>
  <si>
    <r>
      <t>12 HP</t>
    </r>
    <r>
      <rPr>
        <sz val="10"/>
        <color theme="1"/>
        <rFont val="Arial"/>
        <family val="2"/>
      </rPr>
      <t xml:space="preserve"> - Actual Capacity for Circuit 02 (TOP DISCHARGE TYPE ODU)</t>
    </r>
  </si>
  <si>
    <r>
      <t>34 HP</t>
    </r>
    <r>
      <rPr>
        <sz val="10"/>
        <color theme="1"/>
        <rFont val="Arial"/>
        <family val="2"/>
      </rPr>
      <t xml:space="preserve"> - Actual Capacity for Circuit 03 (TOP DISCHARGE TYPE ODU)</t>
    </r>
  </si>
  <si>
    <r>
      <t>14 HP</t>
    </r>
    <r>
      <rPr>
        <sz val="10"/>
        <color theme="1"/>
        <rFont val="Arial"/>
        <family val="2"/>
      </rPr>
      <t xml:space="preserve"> - Actual Capacity for Circuit 04 (TOP DISCHARGE TYPE ODU)</t>
    </r>
  </si>
  <si>
    <r>
      <t>26 HP</t>
    </r>
    <r>
      <rPr>
        <sz val="10"/>
        <color theme="1"/>
        <rFont val="Arial"/>
        <family val="2"/>
      </rPr>
      <t xml:space="preserve"> - Actual Capacity for Circuit 05 (TOP DISCHARGE TYPE ODU)</t>
    </r>
  </si>
  <si>
    <r>
      <t>28 HP</t>
    </r>
    <r>
      <rPr>
        <sz val="10"/>
        <color theme="1"/>
        <rFont val="Arial"/>
        <family val="2"/>
      </rPr>
      <t xml:space="preserve"> - Actual Capacity for Circuit 06 (TOP DISCHARGE TYPE ODU)</t>
    </r>
  </si>
  <si>
    <r>
      <t>24 HP</t>
    </r>
    <r>
      <rPr>
        <sz val="10"/>
        <color theme="1"/>
        <rFont val="Arial"/>
        <family val="2"/>
      </rPr>
      <t xml:space="preserve"> - Actual Capacity for Circuit 07 (TOP DISCHARGE TYPE ODU)</t>
    </r>
  </si>
  <si>
    <r>
      <t>12 HP</t>
    </r>
    <r>
      <rPr>
        <sz val="10"/>
        <color theme="1"/>
        <rFont val="Arial"/>
        <family val="2"/>
      </rPr>
      <t xml:space="preserve"> - Actual Capacity for Circuit 08 (TOP DISCHARGE TYPE ODU)</t>
    </r>
  </si>
  <si>
    <r>
      <t>12 HP</t>
    </r>
    <r>
      <rPr>
        <sz val="10"/>
        <color theme="1"/>
        <rFont val="Arial"/>
        <family val="2"/>
      </rPr>
      <t xml:space="preserve"> - Actual Capacity for Circuit 09 (TOP DISCHARGE TYPE ODU)</t>
    </r>
  </si>
  <si>
    <r>
      <t>12 HP</t>
    </r>
    <r>
      <rPr>
        <sz val="10"/>
        <color theme="1"/>
        <rFont val="Arial"/>
        <family val="2"/>
      </rPr>
      <t xml:space="preserve"> - Actual Capacity for Circuit 10 (TOP DISCHARGE TYPE ODU)</t>
    </r>
  </si>
  <si>
    <t>13.5TR/3350 CFM -20MM ESP - Basement floor (Auditorium)</t>
  </si>
  <si>
    <r>
      <t xml:space="preserve">Double skin type Ceiling suspended units complete with double skin (43±2 mm) insulated with CFC free polyurethane foam (PUF) panels of 42 Kg/cum density. The outer and inner panel thickness shall be 0.8 mm and 0.8 mm GI respectively. Outer skin shall be precoated G.I. sheet and internal skin shall be plain G.I. sheet suitable for </t>
    </r>
    <r>
      <rPr>
        <b/>
        <sz val="10"/>
        <color theme="1"/>
        <rFont val="Arial"/>
        <family val="2"/>
      </rPr>
      <t>VRF application</t>
    </r>
    <r>
      <rPr>
        <sz val="10"/>
        <color theme="1"/>
        <rFont val="Arial"/>
        <family val="2"/>
      </rPr>
      <t xml:space="preserve">. The unit shall be provided </t>
    </r>
    <r>
      <rPr>
        <b/>
        <sz val="10"/>
        <color theme="1"/>
        <rFont val="Arial"/>
        <family val="2"/>
      </rPr>
      <t>with plug fans, IE3 Motor</t>
    </r>
    <r>
      <rPr>
        <sz val="10"/>
        <color theme="1"/>
        <rFont val="Arial"/>
        <family val="2"/>
      </rPr>
      <t xml:space="preserve">, minimum 4 row cooling coil and drain pan with 15mm thick nitrile rubber insulation, inlet filter section with </t>
    </r>
    <r>
      <rPr>
        <b/>
        <sz val="10"/>
        <color theme="1"/>
        <rFont val="Arial"/>
        <family val="2"/>
      </rPr>
      <t>MERV-11 filters</t>
    </r>
    <r>
      <rPr>
        <sz val="10"/>
        <color theme="1"/>
        <rFont val="Arial"/>
        <family val="2"/>
      </rPr>
      <t>, drive set &amp; guard, spring isolator to avoid transmission of vibration,etc. The noise of the unit shall not exceed more than</t>
    </r>
    <r>
      <rPr>
        <b/>
        <sz val="10"/>
        <color theme="1"/>
        <rFont val="Arial"/>
        <family val="2"/>
      </rPr>
      <t xml:space="preserve"> 60 dBA at 1m</t>
    </r>
    <r>
      <rPr>
        <sz val="10"/>
        <color theme="1"/>
        <rFont val="Arial"/>
        <family val="2"/>
      </rPr>
      <t xml:space="preserve"> distance from the unit and at maximum operating speed. The height of the  unit shall not exceed 850mm. Additional FRP drain tray shall be considered for this units. Motor should be VFD Compatible. Unit should be rated for AC power input of </t>
    </r>
    <r>
      <rPr>
        <b/>
        <sz val="10"/>
        <color theme="1"/>
        <rFont val="Arial"/>
        <family val="2"/>
      </rPr>
      <t>3-phase 415V, 50Hz</t>
    </r>
    <r>
      <rPr>
        <sz val="10"/>
        <color theme="1"/>
        <rFont val="Arial"/>
        <family val="2"/>
      </rPr>
      <t>. The unit shall be Eurovent / AHRI Certified.
VFD Cost should not be included in this line Item.
Filter section to be provided with provision to install DP sensor for all individual filter section with seperate frames for each filter. The filters shall be provisioned in a sliding base frame so that it can be accessed from only 1 side. Rear access will not be available.</t>
    </r>
  </si>
  <si>
    <r>
      <t xml:space="preserve">Double skin type Ceiling suspended units complete with double skin (43±2 mm) insulated with CFC free polyurethane foam (PUF) panels of 42 Kg/cum density. The outer and inner panel thickness shall be 0.8 mm and 0.8 mm GI respectively. Outer skin shall be precoated G.I. sheet and internal skin shall be plain G.I. sheet suitable for </t>
    </r>
    <r>
      <rPr>
        <b/>
        <sz val="10"/>
        <color theme="1"/>
        <rFont val="Arial"/>
        <family val="2"/>
      </rPr>
      <t>VRF application</t>
    </r>
    <r>
      <rPr>
        <sz val="10"/>
        <color theme="1"/>
        <rFont val="Arial"/>
        <family val="2"/>
      </rPr>
      <t xml:space="preserve">. The unit shall be provided </t>
    </r>
    <r>
      <rPr>
        <b/>
        <sz val="10"/>
        <color theme="1"/>
        <rFont val="Arial"/>
        <family val="2"/>
      </rPr>
      <t>with plug fans, IE3 Motor</t>
    </r>
    <r>
      <rPr>
        <sz val="10"/>
        <color theme="1"/>
        <rFont val="Arial"/>
        <family val="2"/>
      </rPr>
      <t xml:space="preserve">, minimum 4 row cooling coil and drain pan with 15mm thick nitrile rubber insulation, inlet filter section with </t>
    </r>
    <r>
      <rPr>
        <b/>
        <sz val="10"/>
        <color theme="1"/>
        <rFont val="Arial"/>
        <family val="2"/>
      </rPr>
      <t>MERV-11 filters</t>
    </r>
    <r>
      <rPr>
        <sz val="10"/>
        <color theme="1"/>
        <rFont val="Arial"/>
        <family val="2"/>
      </rPr>
      <t>, drive set &amp; guard, spring isolator to avoid transmission of vibration,etc. The noise of the unit shall not exceed more than</t>
    </r>
    <r>
      <rPr>
        <b/>
        <sz val="10"/>
        <color theme="1"/>
        <rFont val="Arial"/>
        <family val="2"/>
      </rPr>
      <t xml:space="preserve"> 60 dBA at 1m</t>
    </r>
    <r>
      <rPr>
        <sz val="10"/>
        <color theme="1"/>
        <rFont val="Arial"/>
        <family val="2"/>
      </rPr>
      <t xml:space="preserve"> distance from the unit and at maximum operating speed. The height of the  unit shall not exceed 650mm. Additional FRP drain tray shall be considered for this units. Unit should be rated for AC power input of </t>
    </r>
    <r>
      <rPr>
        <b/>
        <sz val="10"/>
        <color theme="1"/>
        <rFont val="Arial"/>
        <family val="2"/>
      </rPr>
      <t>1-phase 230V, 50Hz</t>
    </r>
    <r>
      <rPr>
        <sz val="10"/>
        <color theme="1"/>
        <rFont val="Arial"/>
        <family val="2"/>
      </rPr>
      <t>. The unit shall be Eurovent / AHRI Certified.
Filter section to be provided with provision to install DP sensor for all individual filter section with seperate frames for each filter. The filters shall be provisioned in a sliding base frame so that it can be accessed from only 1 side. Rear access will not be available.</t>
    </r>
  </si>
  <si>
    <t>2.8TR/700 CFM -20MM ESP</t>
  </si>
  <si>
    <t>9.3 TR/4200 CFM -20MM ESP -Ground Floor (Archive)</t>
  </si>
  <si>
    <r>
      <t xml:space="preserve">Double skin type Ceiling suspended units complete with double skin (43±2 mm) insulated with CFC free polyurethane foam (PUF) panels of 42 Kg/cum density. The outer and inner panel thickness shall be 0.8 mm and 0.8 mm GI respectively. Outer skin shall be precoated G.I. sheet and internal skin shall be plain G.I. sheet suitable for </t>
    </r>
    <r>
      <rPr>
        <b/>
        <sz val="10"/>
        <color theme="1"/>
        <rFont val="Arial"/>
        <family val="2"/>
      </rPr>
      <t>VRF application</t>
    </r>
    <r>
      <rPr>
        <sz val="10"/>
        <color theme="1"/>
        <rFont val="Arial"/>
        <family val="2"/>
      </rPr>
      <t xml:space="preserve">. The unit shall be provided </t>
    </r>
    <r>
      <rPr>
        <b/>
        <sz val="10"/>
        <color theme="1"/>
        <rFont val="Arial"/>
        <family val="2"/>
      </rPr>
      <t>with plug fans, IE3 Motor</t>
    </r>
    <r>
      <rPr>
        <sz val="10"/>
        <color theme="1"/>
        <rFont val="Arial"/>
        <family val="2"/>
      </rPr>
      <t xml:space="preserve">, minimum 4 row cooling coil and drain pan with 15mm thick nitrile rubber insulation, inlet filter section with </t>
    </r>
    <r>
      <rPr>
        <b/>
        <sz val="10"/>
        <color theme="1"/>
        <rFont val="Arial"/>
        <family val="2"/>
      </rPr>
      <t>MERV-11 filters</t>
    </r>
    <r>
      <rPr>
        <sz val="10"/>
        <color theme="1"/>
        <rFont val="Arial"/>
        <family val="2"/>
      </rPr>
      <t>, drive set &amp; guard, spring isolator to avoid transmission of vibration,etc. The noise of the unit shall not exceed more than</t>
    </r>
    <r>
      <rPr>
        <b/>
        <sz val="10"/>
        <color theme="1"/>
        <rFont val="Arial"/>
        <family val="2"/>
      </rPr>
      <t xml:space="preserve"> 60 dBA at 1m</t>
    </r>
    <r>
      <rPr>
        <sz val="10"/>
        <color theme="1"/>
        <rFont val="Arial"/>
        <family val="2"/>
      </rPr>
      <t xml:space="preserve"> distance from the unit and at maximum operating speed. The height of the  unit shall not exceed 650mm. Additional FRP drain tray shall be considered for this units. Motor should be VFD Compatible. Unit should be rated for AC power input of </t>
    </r>
    <r>
      <rPr>
        <b/>
        <sz val="10"/>
        <color theme="1"/>
        <rFont val="Arial"/>
        <family val="2"/>
      </rPr>
      <t>3-phase 415V, 50Hz</t>
    </r>
    <r>
      <rPr>
        <sz val="10"/>
        <color theme="1"/>
        <rFont val="Arial"/>
        <family val="2"/>
      </rPr>
      <t>. The unit shall be Eurovent / AHRI Certified.
VFD Cost should not be included in this line Item.
Filter section to be provided with provision to install DP sensor for all individual filter section with seperate frames for each filter. The filters shall be provisioned in a sliding base frame so that it can be accessed from only 1 side. Rear access will not be available.</t>
    </r>
  </si>
  <si>
    <t>25.0 TR/8000 CFM -30MM ESP -Basement Floor (Auditorium)</t>
  </si>
  <si>
    <t>Server room equipments - (1W+1S)</t>
  </si>
  <si>
    <t>AV Rack room equipments - (1W+1S)</t>
  </si>
  <si>
    <t>4.5 Kw = 1.5 Kw × 3 No's of heater bank.( Archive room)</t>
  </si>
  <si>
    <r>
      <t xml:space="preserve">Supply testing, commissioning &amp; installation of Electric Duct Heater Box comprising of tubular heaters installed on GI Box complete, duly insulated with electrical panel comprising of contactors, fuses, Hi-Temperature, Thermostat, Airstat, Airflow switch. 
</t>
    </r>
    <r>
      <rPr>
        <sz val="10"/>
        <color rgb="FFFF0000"/>
        <rFont val="Arial"/>
        <family val="2"/>
      </rPr>
      <t>Note : To be installed for the RH control area</t>
    </r>
  </si>
  <si>
    <t>1200 CFM, 15 mm wc. TSP (with explosion proof motor, Class H insulation)</t>
  </si>
  <si>
    <t>150 CFM, 5mmwg ESP (For Toilets)</t>
  </si>
  <si>
    <t>250 CFM, 5mmwg ESP (For GF-Café)</t>
  </si>
  <si>
    <t>1000 CFM - 25 mm TSP ( For Electrical Room)</t>
  </si>
  <si>
    <t>150 CFM - 25 mm TSP ( For Moot court &amp; Archive Room)</t>
  </si>
  <si>
    <t>250 CFM - 25 mm TSP  ( For 30-Seater Conference Room)</t>
  </si>
  <si>
    <r>
      <t xml:space="preserve">The Motor shall be of TEFC, IP-55 protection, Class 'F' insulation, IE-3 motors, suitable for </t>
    </r>
    <r>
      <rPr>
        <b/>
        <sz val="10"/>
        <rFont val="Arial"/>
        <family val="2"/>
      </rPr>
      <t>1 phase, 230 volts, 50 hz</t>
    </r>
    <r>
      <rPr>
        <sz val="10"/>
        <rFont val="Arial"/>
        <family val="2"/>
      </rPr>
      <t xml:space="preserve"> power supply, Power cables and earthing cables from panel to equipment shall be considered as per panel location. The fan should be provided with speed controller.</t>
    </r>
  </si>
  <si>
    <t xml:space="preserve">MOTORIZED VCD
</t>
  </si>
  <si>
    <t>The supply &amp; Installation of the volume control damper with the outer shell constructed of 1.8 mm thick galvanized steel frame and the aluminium aerofoil  blade/Leaf with 1.8 mm thick  and with flanges for connection. The Damper to be provided with necessary high torque Actuator working on  220V / 24V AC. and control panel, indicator, provision for remote control operation &amp; monitoring etc. Refer tender drawings for more details.</t>
  </si>
  <si>
    <t>The number of Actuator per damper is based on the number of damper required for the project as per drawing. However if the damper size exceeds 1.5sqmt, the number of actuator per damper can be selected 2 or more based on manufacturer selection and requirement for the smooth operation.</t>
  </si>
  <si>
    <t>Necessary control contactors with power and control cabling shall be considered for interlocking motorized dampers with respective indoor units. Necessary Adapters / Contactors / control panels to be considered for interlocking of MVCD's of respective IDU's with MVCD's of VAV's.</t>
  </si>
  <si>
    <t>Testing &amp; Commissioning of MVCDs @ site shall be done by OEM. Warranty shall be from the OEM.</t>
  </si>
  <si>
    <t>Motorized Volume Control Damper with Suitable Actuator and other details as mentioned above</t>
  </si>
  <si>
    <t>Necessary cables (FRLSZH 2 C X 1.0 SQ. MM -  unarmoured , multistrand, screened overall PVC cables) for integration between MVCDs. The MVCDs of VRF IDUs and, the MVCD of VRF IDU shall open and MVCDs of VAV shall close. Also for electrical interlocking of AHU MVCDs with respective AHU and VRF Indoor units MVCDs with respective indoor unit (Refer to sequence of control logic)</t>
  </si>
  <si>
    <t>IAQ SENSOR</t>
  </si>
  <si>
    <t xml:space="preserve">CO2 SENSOR - FOR FRESH AIR MODULATION
</t>
  </si>
  <si>
    <t>0.55 KW</t>
  </si>
  <si>
    <t>0.75 KW</t>
  </si>
  <si>
    <t>2.2 KW</t>
  </si>
  <si>
    <t>R1</t>
  </si>
  <si>
    <t>06.03.2025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</si>
</sst>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_ * #,##0.00_ ;_ * \-#,##0.00_ ;_ * &quot;-&quot;??_ ;_ @_ "/>
    <numFmt numFmtId="165" formatCode="_(* #,##0.00_);_(* \(#,##0.00\);_(* &quot;-&quot;??_);_(@_)"/>
    <numFmt numFmtId="166" formatCode="_ * #,##0_ ;_ * \-#,##0_ ;_ * &quot;-&quot;??_ ;_ @_ "/>
    <numFmt numFmtId="167" formatCode="_(* #,##0_);_(* \(#,##0\);_(* &quot;-&quot;??_);_(@_)"/>
    <numFmt numFmtId="168" formatCode="0.0"/>
    <numFmt numFmtId="169" formatCode="[$₹-44B]#,##0"/>
    <numFmt numFmtId="170" formatCode="[$₹-44B]#,##0.00"/>
    <numFmt numFmtId="171" formatCode="_(* #,##0.0_);_(* \(#,##0.0\);_(* &quot;-&quot;??_);_(@_)"/>
    <numFmt numFmtId="173" formatCode="_-* #,##0_-;\-* #,##0_-;_-* &quot;-&quot;??_-;_-@_-"/>
  </numFmts>
  <fonts count="29">
    <font>
      <sz val="11"/>
      <color theme="1"/>
      <name val="Calibri"/>
      <family val="2"/>
      <scheme val="minor"/>
    </font>
    <font>
      <sz val="10"/>
      <color theme="1"/>
      <name val="Arial"/>
      <family val="2"/>
    </font>
    <font>
      <b/>
      <sz val="10"/>
      <color theme="1"/>
      <name val="Arial"/>
      <family val="2"/>
    </font>
    <font>
      <b/>
      <sz val="10"/>
      <color indexed="8"/>
      <name val="Arial"/>
      <family val="2"/>
    </font>
    <font>
      <sz val="10"/>
      <color indexed="8"/>
      <name val="Arial"/>
      <family val="2"/>
    </font>
    <font>
      <sz val="10"/>
      <name val="Arial"/>
      <family val="2"/>
    </font>
    <font>
      <b/>
      <sz val="10"/>
      <name val="Arial"/>
      <family val="2"/>
    </font>
    <font>
      <sz val="11"/>
      <color theme="1"/>
      <name val="Calibri"/>
      <family val="2"/>
      <scheme val="minor"/>
    </font>
    <font>
      <sz val="12"/>
      <color indexed="8"/>
      <name val="Verdana"/>
      <family val="2"/>
    </font>
    <font>
      <b/>
      <sz val="11"/>
      <name val="Arial"/>
      <family val="2"/>
    </font>
    <font>
      <sz val="11"/>
      <name val="Arial"/>
      <family val="2"/>
    </font>
    <font>
      <sz val="10"/>
      <name val="Arial"/>
      <family val="2"/>
      <charset val="204"/>
    </font>
    <font>
      <sz val="10"/>
      <name val="Helv"/>
      <charset val="204"/>
    </font>
    <font>
      <sz val="11"/>
      <color indexed="8"/>
      <name val="Arial"/>
      <family val="2"/>
    </font>
    <font>
      <sz val="11"/>
      <color indexed="8"/>
      <name val="Calibri"/>
      <family val="2"/>
    </font>
    <font>
      <sz val="10"/>
      <name val="Helv"/>
      <family val="2"/>
      <charset val="204"/>
    </font>
    <font>
      <sz val="10"/>
      <color rgb="FFFF0000"/>
      <name val="Arial"/>
      <family val="2"/>
    </font>
    <font>
      <b/>
      <sz val="10"/>
      <color theme="5"/>
      <name val="Arial"/>
      <family val="2"/>
    </font>
    <font>
      <b/>
      <sz val="12"/>
      <color theme="1"/>
      <name val="Arial"/>
      <family val="2"/>
    </font>
    <font>
      <b/>
      <sz val="12"/>
      <name val="Arial"/>
      <family val="2"/>
    </font>
    <font>
      <sz val="10"/>
      <color theme="1"/>
      <name val="Arial Narrow"/>
      <family val="2"/>
    </font>
    <font>
      <b/>
      <sz val="10"/>
      <name val="Calibri"/>
      <family val="2"/>
    </font>
    <font>
      <sz val="12"/>
      <color theme="1"/>
      <name val="Arial"/>
      <family val="2"/>
    </font>
    <font>
      <sz val="9"/>
      <color theme="1"/>
      <name val="Arial"/>
      <family val="2"/>
    </font>
    <font>
      <sz val="11"/>
      <color theme="1"/>
      <name val="Arial"/>
      <family val="2"/>
    </font>
    <font>
      <b/>
      <u/>
      <sz val="10"/>
      <color rgb="FF000000"/>
      <name val="Arial"/>
      <family val="2"/>
    </font>
    <font>
      <sz val="10"/>
      <color rgb="FF000000"/>
      <name val="Arial"/>
      <family val="2"/>
    </font>
    <font>
      <sz val="12"/>
      <name val="Microsoft Tai Le"/>
      <family val="2"/>
    </font>
    <font>
      <sz val="10"/>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theme="0"/>
        <bgColor theme="0"/>
      </patternFill>
    </fill>
  </fills>
  <borders count="3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medium">
        <color indexed="64"/>
      </left>
      <right style="thin">
        <color rgb="FF000000"/>
      </right>
      <top/>
      <bottom style="thin">
        <color rgb="FF000000"/>
      </bottom>
      <diagonal/>
    </border>
    <border>
      <left style="medium">
        <color indexed="64"/>
      </left>
      <right style="thin">
        <color rgb="FF000000"/>
      </right>
      <top style="thin">
        <color rgb="FF000000"/>
      </top>
      <bottom style="thin">
        <color rgb="FF000000"/>
      </bottom>
      <diagonal/>
    </border>
    <border>
      <left style="medium">
        <color indexed="64"/>
      </left>
      <right/>
      <top/>
      <bottom/>
      <diagonal/>
    </border>
    <border>
      <left style="thin">
        <color rgb="FF000000"/>
      </left>
      <right style="thin">
        <color rgb="FF000000"/>
      </right>
      <top style="medium">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auto="1"/>
      </right>
      <top style="medium">
        <color indexed="64"/>
      </top>
      <bottom style="thin">
        <color auto="1"/>
      </bottom>
      <diagonal/>
    </border>
    <border>
      <left style="thin">
        <color indexed="64"/>
      </left>
      <right/>
      <top style="thin">
        <color indexed="64"/>
      </top>
      <bottom/>
      <diagonal/>
    </border>
    <border>
      <left/>
      <right/>
      <top style="thin">
        <color indexed="64"/>
      </top>
      <bottom/>
      <diagonal/>
    </border>
    <border>
      <left/>
      <right style="medium">
        <color auto="1"/>
      </right>
      <top style="thin">
        <color indexed="64"/>
      </top>
      <bottom/>
      <diagonal/>
    </border>
    <border>
      <left style="thin">
        <color indexed="64"/>
      </left>
      <right/>
      <top/>
      <bottom style="thin">
        <color indexed="64"/>
      </bottom>
      <diagonal/>
    </border>
  </borders>
  <cellStyleXfs count="265">
    <xf numFmtId="0" fontId="0" fillId="0" borderId="0"/>
    <xf numFmtId="166" fontId="7" fillId="0" borderId="0" applyFont="0" applyFill="0" applyBorder="0" applyAlignment="0" applyProtection="0"/>
    <xf numFmtId="165" fontId="5" fillId="0" borderId="0" applyFont="0" applyFill="0" applyBorder="0" applyAlignment="0" applyProtection="0"/>
    <xf numFmtId="0" fontId="5" fillId="0" borderId="0"/>
    <xf numFmtId="0" fontId="5" fillId="0" borderId="0"/>
    <xf numFmtId="0" fontId="5" fillId="0" borderId="0"/>
    <xf numFmtId="0" fontId="5" fillId="0" borderId="0"/>
    <xf numFmtId="0" fontId="8" fillId="0" borderId="0" applyNumberFormat="0" applyFill="0" applyBorder="0" applyProtection="0">
      <alignment vertical="top"/>
    </xf>
    <xf numFmtId="0" fontId="7" fillId="0" borderId="0"/>
    <xf numFmtId="0" fontId="8" fillId="0" borderId="0" applyNumberFormat="0" applyFill="0" applyBorder="0" applyProtection="0">
      <alignment vertical="top"/>
    </xf>
    <xf numFmtId="0" fontId="7" fillId="0" borderId="0" applyFont="0" applyFill="0" applyBorder="0" applyAlignment="0" applyProtection="0"/>
    <xf numFmtId="0" fontId="5" fillId="0" borderId="0"/>
    <xf numFmtId="165" fontId="5" fillId="0" borderId="0" applyFont="0" applyFill="0" applyBorder="0" applyAlignment="0" applyProtection="0"/>
    <xf numFmtId="0" fontId="11" fillId="0" borderId="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0" fontId="7"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0" fontId="7"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4" fontId="7"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0" fontId="5" fillId="0" borderId="0"/>
    <xf numFmtId="0" fontId="5" fillId="0" borderId="0"/>
    <xf numFmtId="0" fontId="5" fillId="0" borderId="0"/>
    <xf numFmtId="0" fontId="7" fillId="0" borderId="0"/>
    <xf numFmtId="0" fontId="7" fillId="0" borderId="0"/>
    <xf numFmtId="0" fontId="5" fillId="0" borderId="0"/>
    <xf numFmtId="0" fontId="7"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12" fillId="0" borderId="0"/>
    <xf numFmtId="0" fontId="13" fillId="0" borderId="0" applyFont="0" applyFill="0" applyBorder="0" applyAlignment="0" applyProtection="0"/>
    <xf numFmtId="0" fontId="7" fillId="0" borderId="0"/>
    <xf numFmtId="0" fontId="14" fillId="0" borderId="0"/>
    <xf numFmtId="0" fontId="15" fillId="0" borderId="0"/>
    <xf numFmtId="0" fontId="5" fillId="0" borderId="0"/>
    <xf numFmtId="0" fontId="7" fillId="0" borderId="0"/>
    <xf numFmtId="165" fontId="5" fillId="0" borderId="0" applyFont="0" applyFill="0" applyBorder="0" applyAlignment="0" applyProtection="0"/>
    <xf numFmtId="166" fontId="5"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43" fontId="7" fillId="0" borderId="0" applyFont="0" applyFill="0" applyBorder="0" applyAlignment="0" applyProtection="0"/>
    <xf numFmtId="0" fontId="5" fillId="0" borderId="0"/>
    <xf numFmtId="0" fontId="14" fillId="0" borderId="0"/>
    <xf numFmtId="0" fontId="5" fillId="0" borderId="0"/>
    <xf numFmtId="165" fontId="14" fillId="0" borderId="0" applyFont="0" applyFill="0" applyBorder="0" applyAlignment="0" applyProtection="0"/>
  </cellStyleXfs>
  <cellXfs count="302">
    <xf numFmtId="0" fontId="0" fillId="0" borderId="0" xfId="0"/>
    <xf numFmtId="0" fontId="1" fillId="0" borderId="0" xfId="0" applyFont="1" applyAlignment="1">
      <alignment horizontal="center" vertical="center" wrapText="1"/>
    </xf>
    <xf numFmtId="0" fontId="1" fillId="0" borderId="0" xfId="0" applyFont="1" applyAlignment="1">
      <alignment vertical="center" wrapText="1"/>
    </xf>
    <xf numFmtId="0" fontId="2" fillId="0" borderId="0" xfId="0" applyFont="1" applyAlignment="1">
      <alignment horizontal="center" vertical="center" wrapText="1"/>
    </xf>
    <xf numFmtId="0" fontId="1" fillId="0" borderId="0" xfId="0" applyFont="1" applyAlignment="1">
      <alignment horizontal="justify" vertical="center" wrapText="1"/>
    </xf>
    <xf numFmtId="1" fontId="1" fillId="0" borderId="0" xfId="0" applyNumberFormat="1" applyFont="1" applyAlignment="1">
      <alignment horizontal="center" vertical="center" wrapText="1"/>
    </xf>
    <xf numFmtId="0" fontId="5" fillId="0" borderId="1" xfId="0" applyFont="1" applyBorder="1" applyAlignment="1">
      <alignment horizontal="justify" vertical="center" wrapText="1"/>
    </xf>
    <xf numFmtId="0" fontId="1" fillId="0" borderId="0" xfId="0" applyFont="1" applyAlignment="1">
      <alignment vertical="center"/>
    </xf>
    <xf numFmtId="0" fontId="1" fillId="0" borderId="1" xfId="0" applyFont="1" applyBorder="1" applyAlignment="1">
      <alignment horizontal="justify"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5" fillId="2" borderId="1" xfId="0" applyFont="1" applyFill="1" applyBorder="1" applyAlignment="1">
      <alignment horizontal="justify" vertical="center" wrapText="1"/>
    </xf>
    <xf numFmtId="0" fontId="4" fillId="0" borderId="1" xfId="0" applyFont="1" applyBorder="1" applyAlignment="1">
      <alignment horizontal="center" vertical="center" wrapText="1"/>
    </xf>
    <xf numFmtId="0" fontId="5" fillId="2" borderId="1" xfId="0" applyFont="1" applyFill="1" applyBorder="1" applyAlignment="1">
      <alignment horizontal="justify" vertical="center"/>
    </xf>
    <xf numFmtId="0" fontId="1" fillId="2" borderId="1" xfId="0" applyFont="1" applyFill="1" applyBorder="1" applyAlignment="1">
      <alignment horizontal="justify" vertical="center" wrapText="1"/>
    </xf>
    <xf numFmtId="0" fontId="5" fillId="0" borderId="1" xfId="0" applyFont="1" applyBorder="1" applyAlignment="1">
      <alignment horizontal="center" vertical="center" wrapText="1"/>
    </xf>
    <xf numFmtId="3" fontId="5" fillId="0" borderId="1"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1" fillId="2" borderId="1" xfId="0" applyFont="1" applyFill="1" applyBorder="1" applyAlignment="1">
      <alignment horizontal="center" vertical="center" wrapText="1"/>
    </xf>
    <xf numFmtId="1" fontId="5"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2" fillId="0" borderId="2" xfId="0" applyFont="1" applyBorder="1" applyAlignment="1">
      <alignment horizontal="center" vertical="center" wrapText="1"/>
    </xf>
    <xf numFmtId="0" fontId="5" fillId="0" borderId="2" xfId="0" applyFont="1" applyBorder="1" applyAlignment="1">
      <alignment horizontal="center" vertical="center" wrapText="1"/>
    </xf>
    <xf numFmtId="0" fontId="4" fillId="0" borderId="2" xfId="0" applyFont="1" applyBorder="1" applyAlignment="1">
      <alignment horizontal="center" vertical="center" wrapText="1"/>
    </xf>
    <xf numFmtId="0" fontId="1" fillId="0" borderId="2" xfId="0" applyFont="1" applyBorder="1" applyAlignment="1">
      <alignment horizontal="center" vertical="center" wrapText="1"/>
    </xf>
    <xf numFmtId="3" fontId="1" fillId="0" borderId="1" xfId="0" applyNumberFormat="1" applyFont="1" applyBorder="1" applyAlignment="1">
      <alignment horizontal="justify" vertical="center" wrapText="1"/>
    </xf>
    <xf numFmtId="3" fontId="4" fillId="0" borderId="3" xfId="0" applyNumberFormat="1" applyFont="1" applyBorder="1" applyAlignment="1">
      <alignment horizontal="center" vertical="center" wrapText="1"/>
    </xf>
    <xf numFmtId="3" fontId="1" fillId="0" borderId="3" xfId="0" applyNumberFormat="1" applyFont="1" applyBorder="1" applyAlignment="1">
      <alignment horizontal="center" vertical="center" wrapText="1"/>
    </xf>
    <xf numFmtId="3" fontId="5" fillId="0" borderId="3" xfId="0" applyNumberFormat="1" applyFont="1" applyBorder="1" applyAlignment="1">
      <alignment horizontal="center" vertical="center" wrapText="1"/>
    </xf>
    <xf numFmtId="3" fontId="5" fillId="0" borderId="1" xfId="1" applyNumberFormat="1" applyFont="1" applyFill="1" applyBorder="1" applyAlignment="1">
      <alignment horizontal="center" vertical="center" wrapText="1"/>
    </xf>
    <xf numFmtId="168" fontId="5" fillId="0" borderId="2" xfId="0" applyNumberFormat="1" applyFont="1" applyBorder="1" applyAlignment="1">
      <alignment horizontal="center" vertical="center" wrapText="1"/>
    </xf>
    <xf numFmtId="166" fontId="2" fillId="5" borderId="7" xfId="0" applyNumberFormat="1" applyFont="1" applyFill="1" applyBorder="1" applyAlignment="1">
      <alignment horizontal="center" vertical="center" wrapText="1"/>
    </xf>
    <xf numFmtId="166" fontId="2" fillId="5" borderId="8" xfId="0" applyNumberFormat="1" applyFont="1" applyFill="1" applyBorder="1" applyAlignment="1">
      <alignment horizontal="left" vertical="center" wrapText="1"/>
    </xf>
    <xf numFmtId="166" fontId="2" fillId="5" borderId="8" xfId="0" applyNumberFormat="1" applyFont="1" applyFill="1" applyBorder="1" applyAlignment="1">
      <alignment horizontal="center" vertical="center" wrapText="1"/>
    </xf>
    <xf numFmtId="1" fontId="2" fillId="5" borderId="8" xfId="0" applyNumberFormat="1" applyFont="1" applyFill="1" applyBorder="1" applyAlignment="1">
      <alignment horizontal="center" vertical="center" wrapText="1"/>
    </xf>
    <xf numFmtId="3" fontId="2" fillId="5" borderId="8" xfId="0" applyNumberFormat="1" applyFont="1" applyFill="1" applyBorder="1" applyAlignment="1">
      <alignment horizontal="center" vertical="center" wrapText="1"/>
    </xf>
    <xf numFmtId="0" fontId="6" fillId="0" borderId="12" xfId="0" applyFont="1" applyBorder="1" applyAlignment="1">
      <alignment horizontal="center" vertical="center" wrapText="1"/>
    </xf>
    <xf numFmtId="0" fontId="6" fillId="0" borderId="11" xfId="0" applyFont="1" applyBorder="1" applyAlignment="1">
      <alignment horizontal="left" vertical="center" wrapText="1"/>
    </xf>
    <xf numFmtId="0" fontId="2" fillId="3" borderId="9" xfId="0" applyFont="1" applyFill="1" applyBorder="1" applyAlignment="1">
      <alignment horizontal="center" vertical="center" wrapText="1"/>
    </xf>
    <xf numFmtId="3" fontId="1" fillId="0" borderId="1" xfId="260" applyNumberFormat="1" applyFont="1" applyFill="1" applyBorder="1" applyAlignment="1">
      <alignment horizontal="center" vertical="center" wrapText="1"/>
    </xf>
    <xf numFmtId="3" fontId="1" fillId="0" borderId="3" xfId="260"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3" fontId="6" fillId="0" borderId="11" xfId="0" applyNumberFormat="1" applyFont="1" applyBorder="1" applyAlignment="1">
      <alignment horizontal="left" vertical="center" wrapText="1"/>
    </xf>
    <xf numFmtId="3" fontId="6" fillId="0" borderId="13" xfId="0" applyNumberFormat="1" applyFont="1" applyBorder="1" applyAlignment="1">
      <alignment horizontal="left" vertical="center" wrapText="1"/>
    </xf>
    <xf numFmtId="1" fontId="1" fillId="6" borderId="1" xfId="0" applyNumberFormat="1"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6" borderId="1" xfId="0" applyFont="1" applyFill="1" applyBorder="1" applyAlignment="1">
      <alignment horizontal="left" vertical="center" wrapText="1"/>
    </xf>
    <xf numFmtId="3" fontId="6" fillId="6" borderId="1" xfId="0" applyNumberFormat="1" applyFont="1" applyFill="1" applyBorder="1" applyAlignment="1">
      <alignment horizontal="center" vertical="center" wrapText="1"/>
    </xf>
    <xf numFmtId="3" fontId="1" fillId="6" borderId="1" xfId="0" applyNumberFormat="1" applyFont="1" applyFill="1" applyBorder="1" applyAlignment="1">
      <alignment horizontal="center" vertical="center" wrapText="1"/>
    </xf>
    <xf numFmtId="3" fontId="1" fillId="6" borderId="3" xfId="0" applyNumberFormat="1" applyFont="1" applyFill="1" applyBorder="1" applyAlignment="1">
      <alignment horizontal="center" vertical="center" wrapText="1"/>
    </xf>
    <xf numFmtId="0" fontId="6" fillId="6" borderId="1" xfId="0" applyFont="1" applyFill="1" applyBorder="1" applyAlignment="1">
      <alignment horizontal="left" vertical="center"/>
    </xf>
    <xf numFmtId="167" fontId="5" fillId="0" borderId="1" xfId="0" applyNumberFormat="1" applyFont="1" applyBorder="1" applyAlignment="1">
      <alignment horizontal="center" vertical="center" wrapText="1"/>
    </xf>
    <xf numFmtId="0" fontId="5" fillId="2" borderId="1" xfId="0" applyFont="1" applyFill="1" applyBorder="1" applyAlignment="1">
      <alignment horizontal="center" vertical="center" wrapText="1"/>
    </xf>
    <xf numFmtId="0" fontId="1" fillId="0" borderId="2" xfId="254" applyFont="1" applyBorder="1" applyAlignment="1">
      <alignment horizontal="center" vertical="center" wrapText="1"/>
    </xf>
    <xf numFmtId="0" fontId="1" fillId="0" borderId="0" xfId="0" applyFont="1" applyAlignment="1">
      <alignment horizontal="right" vertical="center" wrapText="1"/>
    </xf>
    <xf numFmtId="0" fontId="2" fillId="0" borderId="0" xfId="0" applyFont="1" applyAlignment="1">
      <alignment vertical="center" wrapText="1"/>
    </xf>
    <xf numFmtId="0" fontId="1" fillId="0" borderId="0" xfId="0" applyFont="1" applyAlignment="1">
      <alignment horizontal="left" vertical="center"/>
    </xf>
    <xf numFmtId="3" fontId="1" fillId="2" borderId="1"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3" fontId="5" fillId="2" borderId="1" xfId="0" applyNumberFormat="1" applyFont="1" applyFill="1" applyBorder="1" applyAlignment="1">
      <alignment horizontal="center" vertical="center" wrapText="1"/>
    </xf>
    <xf numFmtId="3" fontId="4" fillId="2" borderId="1" xfId="0" applyNumberFormat="1" applyFont="1" applyFill="1" applyBorder="1" applyAlignment="1">
      <alignment horizontal="center" vertical="center" wrapText="1"/>
    </xf>
    <xf numFmtId="3" fontId="4" fillId="2" borderId="3" xfId="0" applyNumberFormat="1" applyFont="1" applyFill="1" applyBorder="1" applyAlignment="1">
      <alignment horizontal="center" vertical="center" wrapText="1"/>
    </xf>
    <xf numFmtId="0" fontId="4" fillId="2" borderId="2" xfId="0" applyFont="1" applyFill="1" applyBorder="1" applyAlignment="1">
      <alignment horizontal="center" vertical="center" wrapText="1"/>
    </xf>
    <xf numFmtId="2" fontId="4" fillId="2" borderId="2"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3" fontId="5" fillId="2" borderId="8" xfId="0" applyNumberFormat="1" applyFont="1" applyFill="1" applyBorder="1" applyAlignment="1">
      <alignment horizontal="center" vertical="center" wrapText="1"/>
    </xf>
    <xf numFmtId="0" fontId="1" fillId="0" borderId="7" xfId="0" applyFont="1" applyBorder="1" applyAlignment="1">
      <alignment horizontal="center" vertical="center" wrapText="1"/>
    </xf>
    <xf numFmtId="0" fontId="5" fillId="0" borderId="8" xfId="0" applyFont="1" applyBorder="1" applyAlignment="1">
      <alignment horizontal="justify" vertical="center" wrapText="1"/>
    </xf>
    <xf numFmtId="0" fontId="6" fillId="0" borderId="12" xfId="0" applyFont="1" applyBorder="1" applyAlignment="1">
      <alignment horizontal="left" vertical="center" wrapText="1"/>
    </xf>
    <xf numFmtId="0" fontId="6" fillId="0" borderId="2" xfId="0" applyFont="1" applyBorder="1" applyAlignment="1">
      <alignment horizontal="left" vertical="center" wrapText="1"/>
    </xf>
    <xf numFmtId="0" fontId="6" fillId="0" borderId="7" xfId="0" applyFont="1" applyBorder="1" applyAlignment="1">
      <alignment horizontal="left" vertical="center" wrapText="1"/>
    </xf>
    <xf numFmtId="0" fontId="9" fillId="0" borderId="2" xfId="0" applyFont="1" applyBorder="1" applyAlignment="1">
      <alignment vertical="center" wrapText="1"/>
    </xf>
    <xf numFmtId="0" fontId="9" fillId="0" borderId="7" xfId="0" applyFont="1" applyBorder="1" applyAlignment="1">
      <alignment vertical="center" wrapText="1"/>
    </xf>
    <xf numFmtId="0" fontId="9" fillId="0" borderId="12" xfId="0" applyFont="1" applyBorder="1" applyAlignment="1">
      <alignment vertical="center" wrapText="1"/>
    </xf>
    <xf numFmtId="0" fontId="17" fillId="0" borderId="11" xfId="0" applyFont="1" applyFill="1" applyBorder="1" applyAlignment="1" applyProtection="1">
      <alignment horizontal="left" vertical="center" wrapText="1"/>
    </xf>
    <xf numFmtId="0" fontId="1" fillId="0" borderId="20" xfId="0" applyFont="1" applyBorder="1" applyAlignment="1">
      <alignment horizontal="left" vertical="center" wrapText="1"/>
    </xf>
    <xf numFmtId="0" fontId="1" fillId="0" borderId="20" xfId="0" applyFont="1" applyBorder="1" applyAlignment="1">
      <alignment horizontal="center" vertical="center" wrapText="1"/>
    </xf>
    <xf numFmtId="0" fontId="1" fillId="0" borderId="21" xfId="0" applyFont="1" applyBorder="1" applyAlignment="1">
      <alignment horizontal="left" vertical="center" wrapText="1"/>
    </xf>
    <xf numFmtId="0" fontId="1" fillId="0" borderId="21" xfId="0" applyFont="1" applyBorder="1" applyAlignment="1">
      <alignment horizontal="center" vertical="center" wrapText="1"/>
    </xf>
    <xf numFmtId="0" fontId="6" fillId="6" borderId="1" xfId="0" applyFont="1" applyFill="1" applyBorder="1" applyAlignment="1" applyProtection="1">
      <alignment horizontal="left" vertical="center"/>
    </xf>
    <xf numFmtId="0" fontId="6" fillId="6" borderId="2" xfId="0" applyFont="1" applyFill="1" applyBorder="1" applyAlignment="1" applyProtection="1">
      <alignment horizontal="center" vertical="center" wrapText="1"/>
    </xf>
    <xf numFmtId="0" fontId="6" fillId="6" borderId="1" xfId="0" applyFont="1" applyFill="1" applyBorder="1" applyAlignment="1" applyProtection="1">
      <alignment horizontal="left" vertical="center" wrapText="1"/>
    </xf>
    <xf numFmtId="3" fontId="6" fillId="6" borderId="1" xfId="0" applyNumberFormat="1" applyFont="1" applyFill="1" applyBorder="1" applyAlignment="1" applyProtection="1">
      <alignment horizontal="center" vertical="center" wrapText="1"/>
    </xf>
    <xf numFmtId="0" fontId="1" fillId="0" borderId="0" xfId="0" applyFont="1" applyFill="1" applyAlignment="1">
      <alignment horizontal="center" vertical="center" wrapText="1"/>
    </xf>
    <xf numFmtId="0" fontId="1" fillId="0" borderId="0"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justify" vertical="center" wrapText="1"/>
    </xf>
    <xf numFmtId="0" fontId="1" fillId="0" borderId="1" xfId="0" applyFont="1" applyFill="1" applyBorder="1" applyAlignment="1">
      <alignment horizontal="center" vertical="center" wrapText="1"/>
    </xf>
    <xf numFmtId="3" fontId="1" fillId="0" borderId="1" xfId="0" applyNumberFormat="1" applyFont="1" applyFill="1" applyBorder="1" applyAlignment="1">
      <alignment horizontal="center" vertical="center" wrapText="1"/>
    </xf>
    <xf numFmtId="3" fontId="5" fillId="0" borderId="1" xfId="0" applyNumberFormat="1" applyFont="1" applyFill="1" applyBorder="1" applyAlignment="1" applyProtection="1">
      <alignment horizontal="center" vertical="center" wrapText="1"/>
    </xf>
    <xf numFmtId="3" fontId="4" fillId="0" borderId="1" xfId="0" applyNumberFormat="1" applyFont="1" applyFill="1" applyBorder="1" applyAlignment="1">
      <alignment horizontal="center" vertical="center" wrapText="1"/>
    </xf>
    <xf numFmtId="3" fontId="4" fillId="0" borderId="3" xfId="0" applyNumberFormat="1" applyFont="1" applyFill="1" applyBorder="1" applyAlignment="1">
      <alignment horizontal="center" vertical="center" wrapText="1"/>
    </xf>
    <xf numFmtId="0" fontId="1" fillId="0" borderId="0" xfId="0" applyFont="1" applyFill="1" applyAlignment="1">
      <alignment vertical="center" wrapText="1"/>
    </xf>
    <xf numFmtId="0" fontId="1" fillId="0" borderId="0" xfId="0" applyFont="1" applyFill="1" applyBorder="1" applyAlignment="1">
      <alignment vertical="center" wrapText="1"/>
    </xf>
    <xf numFmtId="0" fontId="5" fillId="0"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vertical="center" wrapText="1"/>
    </xf>
    <xf numFmtId="0" fontId="5" fillId="0" borderId="0" xfId="0" applyFont="1" applyAlignment="1">
      <alignment vertical="center" wrapText="1"/>
    </xf>
    <xf numFmtId="166" fontId="2" fillId="7" borderId="7" xfId="0" applyNumberFormat="1" applyFont="1" applyFill="1" applyBorder="1" applyAlignment="1">
      <alignment horizontal="center" vertical="center" wrapText="1"/>
    </xf>
    <xf numFmtId="166" fontId="2" fillId="7" borderId="8" xfId="0" applyNumberFormat="1" applyFont="1" applyFill="1" applyBorder="1" applyAlignment="1">
      <alignment horizontal="left" vertical="center" wrapText="1"/>
    </xf>
    <xf numFmtId="167" fontId="6" fillId="7" borderId="8" xfId="0" applyNumberFormat="1" applyFont="1" applyFill="1" applyBorder="1" applyAlignment="1">
      <alignment horizontal="center" vertical="center" wrapText="1"/>
    </xf>
    <xf numFmtId="0" fontId="2" fillId="7" borderId="8" xfId="0" applyFont="1" applyFill="1" applyBorder="1" applyAlignment="1">
      <alignment vertical="center" wrapText="1"/>
    </xf>
    <xf numFmtId="0" fontId="1" fillId="0" borderId="0" xfId="0" applyFont="1" applyAlignment="1">
      <alignment horizontal="left" vertical="center" wrapText="1"/>
    </xf>
    <xf numFmtId="3" fontId="5" fillId="0" borderId="1" xfId="0" applyNumberFormat="1" applyFont="1" applyFill="1" applyBorder="1" applyAlignment="1">
      <alignment horizontal="center" vertical="center" wrapText="1"/>
    </xf>
    <xf numFmtId="166" fontId="2" fillId="5" borderId="4" xfId="0" applyNumberFormat="1" applyFont="1" applyFill="1" applyBorder="1" applyAlignment="1">
      <alignment horizontal="center" vertical="center" wrapText="1"/>
    </xf>
    <xf numFmtId="166" fontId="2" fillId="5" borderId="5" xfId="0" applyNumberFormat="1" applyFont="1" applyFill="1" applyBorder="1" applyAlignment="1">
      <alignment horizontal="left" vertical="center" wrapText="1"/>
    </xf>
    <xf numFmtId="166" fontId="2" fillId="5" borderId="5" xfId="0" applyNumberFormat="1" applyFont="1" applyFill="1" applyBorder="1" applyAlignment="1">
      <alignment horizontal="center" vertical="center" wrapText="1"/>
    </xf>
    <xf numFmtId="3" fontId="2" fillId="5" borderId="5" xfId="0" applyNumberFormat="1" applyFont="1" applyFill="1" applyBorder="1" applyAlignment="1">
      <alignment horizontal="center" vertical="center" wrapText="1"/>
    </xf>
    <xf numFmtId="3" fontId="18" fillId="5" borderId="9" xfId="0" applyNumberFormat="1" applyFont="1" applyFill="1" applyBorder="1" applyAlignment="1">
      <alignment horizontal="center" vertical="center" wrapText="1"/>
    </xf>
    <xf numFmtId="0" fontId="1" fillId="0" borderId="22" xfId="0" applyFont="1" applyBorder="1" applyAlignment="1">
      <alignment horizontal="left" vertical="center" wrapText="1"/>
    </xf>
    <xf numFmtId="0" fontId="1" fillId="0" borderId="23" xfId="0" applyFont="1" applyBorder="1" applyAlignment="1">
      <alignment horizontal="left" vertical="center" wrapText="1"/>
    </xf>
    <xf numFmtId="169" fontId="5" fillId="2" borderId="3" xfId="103" applyNumberFormat="1" applyFont="1" applyFill="1" applyBorder="1" applyAlignment="1">
      <alignment horizontal="center" vertical="center"/>
    </xf>
    <xf numFmtId="169" fontId="19" fillId="7" borderId="9" xfId="103" applyNumberFormat="1" applyFont="1" applyFill="1" applyBorder="1" applyAlignment="1">
      <alignment horizontal="center" vertical="center"/>
    </xf>
    <xf numFmtId="0" fontId="1" fillId="0" borderId="20" xfId="0" applyFont="1" applyFill="1" applyBorder="1" applyAlignment="1">
      <alignment horizontal="left" vertical="center" wrapText="1"/>
    </xf>
    <xf numFmtId="0" fontId="5" fillId="0" borderId="0" xfId="0" applyFont="1" applyAlignment="1">
      <alignment horizontal="left" vertical="center"/>
    </xf>
    <xf numFmtId="0" fontId="20" fillId="0" borderId="1" xfId="0" applyFont="1" applyBorder="1" applyAlignment="1">
      <alignment horizontal="center" vertical="center" wrapText="1"/>
    </xf>
    <xf numFmtId="1" fontId="20" fillId="0" borderId="1" xfId="0" applyNumberFormat="1" applyFont="1" applyBorder="1" applyAlignment="1">
      <alignment horizontal="center" vertical="center" wrapText="1"/>
    </xf>
    <xf numFmtId="164" fontId="20" fillId="0" borderId="1" xfId="102" applyFont="1" applyBorder="1" applyAlignment="1">
      <alignment horizontal="center" vertical="center" wrapText="1"/>
    </xf>
    <xf numFmtId="0" fontId="20" fillId="2" borderId="0" xfId="0" applyFont="1" applyFill="1" applyBorder="1" applyAlignment="1">
      <alignment horizontal="center" vertical="center" wrapText="1"/>
    </xf>
    <xf numFmtId="0" fontId="1" fillId="0" borderId="0" xfId="0" applyFont="1" applyBorder="1" applyAlignment="1">
      <alignment horizontal="center" vertical="center" wrapText="1"/>
    </xf>
    <xf numFmtId="0" fontId="1" fillId="0" borderId="24" xfId="0" applyFont="1" applyBorder="1" applyAlignment="1">
      <alignment horizontal="left" vertical="center" wrapText="1"/>
    </xf>
    <xf numFmtId="0" fontId="2" fillId="0" borderId="21" xfId="0" applyFont="1" applyBorder="1" applyAlignment="1">
      <alignment horizontal="left" vertical="center" wrapText="1"/>
    </xf>
    <xf numFmtId="0" fontId="2" fillId="3" borderId="8" xfId="0" applyFont="1" applyFill="1" applyBorder="1" applyAlignment="1">
      <alignment horizontal="center" vertical="center" wrapText="1"/>
    </xf>
    <xf numFmtId="168" fontId="4" fillId="2" borderId="2" xfId="0" applyNumberFormat="1" applyFont="1" applyFill="1" applyBorder="1" applyAlignment="1">
      <alignment horizontal="center" vertical="center" wrapText="1"/>
    </xf>
    <xf numFmtId="168" fontId="1" fillId="2" borderId="2" xfId="0" applyNumberFormat="1" applyFont="1" applyFill="1" applyBorder="1" applyAlignment="1">
      <alignment horizontal="center" vertical="center" wrapText="1"/>
    </xf>
    <xf numFmtId="0" fontId="2" fillId="3" borderId="8" xfId="0" applyFont="1" applyFill="1" applyBorder="1" applyAlignment="1">
      <alignment horizontal="center" vertical="center" wrapText="1"/>
    </xf>
    <xf numFmtId="0" fontId="6" fillId="6" borderId="3" xfId="0" applyFont="1" applyFill="1" applyBorder="1" applyAlignment="1">
      <alignment horizontal="left" vertical="center" wrapText="1"/>
    </xf>
    <xf numFmtId="0" fontId="20" fillId="0" borderId="2" xfId="0" applyFont="1" applyBorder="1" applyAlignment="1">
      <alignment horizontal="justify" vertical="center" wrapText="1"/>
    </xf>
    <xf numFmtId="164" fontId="20" fillId="0" borderId="3" xfId="102"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Fill="1" applyBorder="1" applyAlignment="1">
      <alignment horizontal="justify" vertical="center" wrapText="1"/>
    </xf>
    <xf numFmtId="0" fontId="4" fillId="0" borderId="1" xfId="0" applyFont="1" applyFill="1" applyBorder="1" applyAlignment="1">
      <alignment horizontal="center" vertical="center" wrapText="1"/>
    </xf>
    <xf numFmtId="0" fontId="0" fillId="0" borderId="0" xfId="0" applyFont="1" applyAlignment="1"/>
    <xf numFmtId="0" fontId="1" fillId="0" borderId="21" xfId="0" applyFont="1" applyFill="1" applyBorder="1" applyAlignment="1">
      <alignment horizontal="left" vertical="center" wrapText="1"/>
    </xf>
    <xf numFmtId="1" fontId="1" fillId="0" borderId="0" xfId="0" applyNumberFormat="1" applyFont="1" applyAlignment="1">
      <alignment vertical="center" wrapText="1"/>
    </xf>
    <xf numFmtId="170" fontId="1" fillId="0" borderId="0" xfId="0" applyNumberFormat="1" applyFont="1" applyAlignment="1">
      <alignment horizontal="center" vertical="center" wrapText="1"/>
    </xf>
    <xf numFmtId="0" fontId="1" fillId="0" borderId="8" xfId="0" applyFont="1" applyFill="1" applyBorder="1" applyAlignment="1">
      <alignment horizontal="center" vertical="center" wrapText="1"/>
    </xf>
    <xf numFmtId="0" fontId="2" fillId="0" borderId="0" xfId="0" applyFont="1" applyBorder="1" applyAlignment="1">
      <alignment horizontal="left" vertical="center" wrapText="1"/>
    </xf>
    <xf numFmtId="0" fontId="6" fillId="8" borderId="12" xfId="0" applyFont="1" applyFill="1" applyBorder="1" applyAlignment="1">
      <alignment horizontal="center" vertical="center" wrapText="1"/>
    </xf>
    <xf numFmtId="0" fontId="6" fillId="8" borderId="11" xfId="0" applyFont="1" applyFill="1" applyBorder="1" applyAlignment="1">
      <alignment horizontal="left" vertical="center" wrapText="1"/>
    </xf>
    <xf numFmtId="3" fontId="6" fillId="8" borderId="11" xfId="0" applyNumberFormat="1" applyFont="1" applyFill="1" applyBorder="1" applyAlignment="1">
      <alignment horizontal="left" vertical="center" wrapText="1"/>
    </xf>
    <xf numFmtId="3" fontId="6" fillId="8" borderId="13" xfId="0" applyNumberFormat="1" applyFont="1" applyFill="1" applyBorder="1" applyAlignment="1">
      <alignment horizontal="left" vertical="center" wrapText="1"/>
    </xf>
    <xf numFmtId="0" fontId="4" fillId="0" borderId="0" xfId="0" applyFont="1" applyBorder="1" applyAlignment="1">
      <alignment horizontal="center" vertical="center" wrapText="1"/>
    </xf>
    <xf numFmtId="0" fontId="1" fillId="0" borderId="1" xfId="0" applyFont="1" applyFill="1" applyBorder="1" applyAlignment="1">
      <alignment horizontal="left" vertical="center" wrapText="1"/>
    </xf>
    <xf numFmtId="3" fontId="5" fillId="0" borderId="8" xfId="0" applyNumberFormat="1" applyFont="1" applyBorder="1" applyAlignment="1">
      <alignment horizontal="center" vertical="center" wrapText="1"/>
    </xf>
    <xf numFmtId="170" fontId="1" fillId="0" borderId="0" xfId="0" applyNumberFormat="1" applyFont="1" applyAlignment="1">
      <alignment vertical="center" wrapText="1"/>
    </xf>
    <xf numFmtId="3" fontId="4" fillId="0" borderId="1" xfId="0" applyNumberFormat="1" applyFont="1" applyFill="1" applyBorder="1" applyAlignment="1">
      <alignment vertical="center" wrapText="1"/>
    </xf>
    <xf numFmtId="0" fontId="2" fillId="3" borderId="8" xfId="0" applyFont="1" applyFill="1" applyBorder="1" applyAlignment="1">
      <alignment horizontal="center" vertical="center" wrapText="1"/>
    </xf>
    <xf numFmtId="0" fontId="0" fillId="0" borderId="0" xfId="0" applyFill="1"/>
    <xf numFmtId="0" fontId="22" fillId="9" borderId="23" xfId="0" applyFont="1" applyFill="1" applyBorder="1" applyAlignment="1">
      <alignment vertical="top"/>
    </xf>
    <xf numFmtId="0" fontId="5" fillId="0" borderId="25" xfId="0" applyFont="1" applyBorder="1" applyAlignment="1">
      <alignment horizontal="left" vertical="center" wrapText="1"/>
    </xf>
    <xf numFmtId="0" fontId="22" fillId="9" borderId="21" xfId="0" applyFont="1" applyFill="1" applyBorder="1" applyAlignment="1">
      <alignment horizontal="center" vertical="top"/>
    </xf>
    <xf numFmtId="171" fontId="18" fillId="9" borderId="21" xfId="0" applyNumberFormat="1" applyFont="1" applyFill="1" applyBorder="1" applyAlignment="1">
      <alignment horizontal="center" vertical="center" wrapText="1"/>
    </xf>
    <xf numFmtId="171" fontId="18" fillId="9" borderId="21" xfId="0" applyNumberFormat="1" applyFont="1" applyFill="1" applyBorder="1" applyAlignment="1">
      <alignment vertical="top" wrapText="1"/>
    </xf>
    <xf numFmtId="171" fontId="18" fillId="9" borderId="21" xfId="0" applyNumberFormat="1" applyFont="1" applyFill="1" applyBorder="1" applyAlignment="1">
      <alignment horizontal="center" vertical="top" wrapText="1"/>
    </xf>
    <xf numFmtId="0" fontId="23" fillId="9" borderId="26" xfId="0" applyFont="1" applyFill="1" applyBorder="1"/>
    <xf numFmtId="0" fontId="5" fillId="0" borderId="15" xfId="0" applyFont="1" applyBorder="1" applyAlignment="1">
      <alignment horizontal="center" vertical="center" wrapText="1"/>
    </xf>
    <xf numFmtId="0" fontId="5" fillId="0" borderId="10" xfId="0" applyFont="1" applyBorder="1" applyAlignment="1">
      <alignment horizontal="left" vertical="center" wrapText="1"/>
    </xf>
    <xf numFmtId="3" fontId="1" fillId="0" borderId="10" xfId="0" applyNumberFormat="1" applyFont="1" applyBorder="1" applyAlignment="1">
      <alignment horizontal="center" vertical="center" wrapText="1"/>
    </xf>
    <xf numFmtId="169" fontId="5" fillId="2" borderId="14" xfId="103" applyNumberFormat="1" applyFont="1" applyFill="1" applyBorder="1" applyAlignment="1">
      <alignment horizontal="center" vertical="center"/>
    </xf>
    <xf numFmtId="0" fontId="6" fillId="5" borderId="2" xfId="0" applyFont="1" applyFill="1" applyBorder="1" applyAlignment="1">
      <alignment horizontal="center" vertical="center" wrapText="1"/>
    </xf>
    <xf numFmtId="0" fontId="6" fillId="5" borderId="1" xfId="0" applyFont="1" applyFill="1" applyBorder="1" applyAlignment="1">
      <alignment horizontal="left" vertical="center" wrapText="1"/>
    </xf>
    <xf numFmtId="0" fontId="9" fillId="5" borderId="1" xfId="0" applyFont="1" applyFill="1" applyBorder="1" applyAlignment="1">
      <alignment horizontal="left" vertical="center" wrapText="1"/>
    </xf>
    <xf numFmtId="164" fontId="9" fillId="5" borderId="1" xfId="102" applyFont="1" applyFill="1" applyBorder="1" applyAlignment="1" applyProtection="1">
      <alignment horizontal="left" vertical="center" wrapText="1"/>
    </xf>
    <xf numFmtId="164" fontId="9" fillId="5" borderId="3" xfId="102" applyFont="1" applyFill="1" applyBorder="1" applyAlignment="1" applyProtection="1">
      <alignment horizontal="left" vertical="center" wrapText="1"/>
    </xf>
    <xf numFmtId="43" fontId="4" fillId="0" borderId="1" xfId="260" applyFont="1" applyFill="1" applyBorder="1" applyAlignment="1">
      <alignment horizontal="center" vertical="center" wrapText="1"/>
    </xf>
    <xf numFmtId="0" fontId="5" fillId="0" borderId="1" xfId="0" applyFont="1" applyBorder="1" applyAlignment="1">
      <alignment horizontal="justify" vertical="top"/>
    </xf>
    <xf numFmtId="166" fontId="1" fillId="0" borderId="1" xfId="0" applyNumberFormat="1" applyFont="1" applyBorder="1" applyAlignment="1">
      <alignment horizontal="center" vertical="center" wrapText="1"/>
    </xf>
    <xf numFmtId="0" fontId="6" fillId="5" borderId="1" xfId="0" applyFont="1" applyFill="1" applyBorder="1" applyAlignment="1">
      <alignment horizontal="center" vertical="center" wrapText="1"/>
    </xf>
    <xf numFmtId="43" fontId="9" fillId="5" borderId="1" xfId="260" applyFont="1" applyFill="1" applyBorder="1" applyAlignment="1" applyProtection="1">
      <alignment horizontal="left" vertical="center" wrapText="1"/>
    </xf>
    <xf numFmtId="0" fontId="6" fillId="0" borderId="1" xfId="0" applyFont="1" applyBorder="1" applyAlignment="1">
      <alignment horizontal="center" vertical="center" wrapText="1"/>
    </xf>
    <xf numFmtId="0" fontId="9" fillId="0" borderId="1" xfId="0" applyFont="1" applyBorder="1" applyAlignment="1">
      <alignment horizontal="left" vertical="center" wrapText="1"/>
    </xf>
    <xf numFmtId="43" fontId="6" fillId="0" borderId="1" xfId="260" applyFont="1" applyFill="1" applyBorder="1" applyAlignment="1" applyProtection="1">
      <alignment horizontal="center" vertical="center" wrapText="1"/>
    </xf>
    <xf numFmtId="43" fontId="5" fillId="0" borderId="1" xfId="260" applyFont="1" applyFill="1" applyBorder="1" applyAlignment="1">
      <alignment horizontal="center" vertical="center" wrapText="1"/>
    </xf>
    <xf numFmtId="0" fontId="6" fillId="0" borderId="1" xfId="0" applyFont="1" applyBorder="1" applyAlignment="1">
      <alignment horizontal="justify" vertical="center" wrapText="1"/>
    </xf>
    <xf numFmtId="43" fontId="9" fillId="0" borderId="1" xfId="260" applyFont="1" applyFill="1" applyBorder="1" applyAlignment="1" applyProtection="1">
      <alignment horizontal="left" vertical="center" wrapText="1"/>
    </xf>
    <xf numFmtId="0" fontId="5" fillId="0" borderId="1" xfId="0" applyFont="1" applyFill="1" applyBorder="1" applyAlignment="1">
      <alignment horizontal="justify" vertical="top"/>
    </xf>
    <xf numFmtId="1" fontId="5" fillId="0" borderId="1" xfId="0" applyNumberFormat="1" applyFont="1" applyFill="1" applyBorder="1" applyAlignment="1">
      <alignment horizontal="center" vertical="center" wrapText="1"/>
    </xf>
    <xf numFmtId="0" fontId="5" fillId="0" borderId="1" xfId="262" applyFont="1" applyBorder="1" applyAlignment="1">
      <alignment horizontal="left" vertical="center" wrapText="1"/>
    </xf>
    <xf numFmtId="0" fontId="5" fillId="0" borderId="1" xfId="263" applyBorder="1" applyAlignment="1">
      <alignment horizontal="left" vertical="center" wrapText="1"/>
    </xf>
    <xf numFmtId="0" fontId="5" fillId="2" borderId="1" xfId="0" applyFont="1" applyFill="1" applyBorder="1" applyAlignment="1">
      <alignment horizontal="justify" vertical="top"/>
    </xf>
    <xf numFmtId="0" fontId="4" fillId="2" borderId="1" xfId="0"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0" fontId="6" fillId="0" borderId="1" xfId="0" applyFont="1" applyBorder="1" applyAlignment="1">
      <alignment horizontal="left" vertical="center" wrapText="1"/>
    </xf>
    <xf numFmtId="164" fontId="5" fillId="0" borderId="1" xfId="102" applyFont="1" applyFill="1" applyBorder="1" applyAlignment="1">
      <alignment horizontal="right" vertical="center" wrapText="1"/>
    </xf>
    <xf numFmtId="164" fontId="5" fillId="0" borderId="1" xfId="102" applyFont="1" applyFill="1" applyBorder="1" applyAlignment="1">
      <alignment horizontal="center" vertical="center" wrapText="1"/>
    </xf>
    <xf numFmtId="164" fontId="5" fillId="0" borderId="1" xfId="102" applyFont="1" applyFill="1" applyBorder="1" applyAlignment="1">
      <alignment horizontal="right" vertical="center"/>
    </xf>
    <xf numFmtId="43" fontId="5" fillId="0" borderId="1" xfId="260" applyFont="1" applyFill="1" applyBorder="1" applyAlignment="1">
      <alignment horizontal="right" vertical="center"/>
    </xf>
    <xf numFmtId="0" fontId="3" fillId="0" borderId="1" xfId="0" applyFont="1" applyBorder="1" applyAlignment="1">
      <alignment horizontal="center" vertical="center" wrapText="1"/>
    </xf>
    <xf numFmtId="164" fontId="4" fillId="0" borderId="1" xfId="102" applyFont="1" applyFill="1" applyBorder="1" applyAlignment="1">
      <alignment horizontal="center" vertical="center" wrapText="1"/>
    </xf>
    <xf numFmtId="0" fontId="3" fillId="8" borderId="1" xfId="0" applyFont="1" applyFill="1" applyBorder="1" applyAlignment="1">
      <alignment horizontal="center" vertical="center" wrapText="1"/>
    </xf>
    <xf numFmtId="0" fontId="3" fillId="8" borderId="1" xfId="0" applyFont="1" applyFill="1" applyBorder="1" applyAlignment="1">
      <alignment horizontal="justify" vertical="center" wrapText="1"/>
    </xf>
    <xf numFmtId="0" fontId="4" fillId="8" borderId="1" xfId="0" applyFont="1" applyFill="1" applyBorder="1" applyAlignment="1">
      <alignment horizontal="center" vertical="center" wrapText="1"/>
    </xf>
    <xf numFmtId="43" fontId="3" fillId="8" borderId="1" xfId="260" applyFont="1" applyFill="1" applyBorder="1" applyAlignment="1">
      <alignment horizontal="center" vertical="center" wrapText="1"/>
    </xf>
    <xf numFmtId="166" fontId="19" fillId="8" borderId="1" xfId="102" applyNumberFormat="1" applyFont="1" applyFill="1" applyBorder="1" applyAlignment="1">
      <alignment horizontal="center" vertical="center" wrapText="1"/>
    </xf>
    <xf numFmtId="166" fontId="3" fillId="8" borderId="1" xfId="0" applyNumberFormat="1" applyFont="1" applyFill="1" applyBorder="1" applyAlignment="1">
      <alignment horizontal="center" vertical="center" wrapText="1"/>
    </xf>
    <xf numFmtId="166" fontId="3" fillId="8" borderId="1" xfId="0" applyNumberFormat="1" applyFont="1" applyFill="1" applyBorder="1" applyAlignment="1">
      <alignment horizontal="left" vertical="center" wrapText="1"/>
    </xf>
    <xf numFmtId="1" fontId="3" fillId="8" borderId="1" xfId="0" applyNumberFormat="1" applyFont="1" applyFill="1" applyBorder="1" applyAlignment="1">
      <alignment horizontal="center" vertical="center" wrapText="1"/>
    </xf>
    <xf numFmtId="169" fontId="19" fillId="8" borderId="1" xfId="103" applyNumberFormat="1" applyFont="1" applyFill="1" applyBorder="1" applyAlignment="1">
      <alignment vertical="center"/>
    </xf>
    <xf numFmtId="0" fontId="2" fillId="3" borderId="8" xfId="0" applyFont="1" applyFill="1" applyBorder="1" applyAlignment="1">
      <alignment horizontal="center" vertical="center" wrapText="1"/>
    </xf>
    <xf numFmtId="0" fontId="1" fillId="0" borderId="2" xfId="0" applyFont="1" applyBorder="1" applyAlignment="1">
      <alignment horizontal="left" vertical="center" wrapText="1"/>
    </xf>
    <xf numFmtId="164" fontId="1" fillId="0" borderId="1" xfId="0" applyNumberFormat="1" applyFont="1" applyBorder="1" applyAlignment="1">
      <alignment horizontal="center" vertical="center" wrapText="1"/>
    </xf>
    <xf numFmtId="0" fontId="24" fillId="0" borderId="0" xfId="0" applyFont="1"/>
    <xf numFmtId="165" fontId="1" fillId="0" borderId="1" xfId="0" applyNumberFormat="1" applyFont="1" applyBorder="1" applyAlignment="1">
      <alignment horizontal="center" vertical="center" wrapText="1"/>
    </xf>
    <xf numFmtId="165" fontId="1" fillId="0" borderId="3" xfId="0" applyNumberFormat="1" applyFont="1" applyBorder="1" applyAlignment="1">
      <alignment horizontal="center" vertical="center" wrapText="1"/>
    </xf>
    <xf numFmtId="0" fontId="1" fillId="0" borderId="3" xfId="0" applyFont="1" applyBorder="1" applyAlignment="1">
      <alignment horizontal="center" vertical="center" wrapText="1"/>
    </xf>
    <xf numFmtId="165" fontId="27" fillId="0" borderId="1" xfId="264" applyFont="1" applyFill="1" applyBorder="1" applyAlignment="1" applyProtection="1">
      <alignment horizontal="center" vertical="center"/>
    </xf>
    <xf numFmtId="0" fontId="1" fillId="0" borderId="0" xfId="0" applyFont="1" applyFill="1" applyBorder="1" applyAlignment="1">
      <alignment horizontal="left" vertical="center" wrapText="1"/>
    </xf>
    <xf numFmtId="2" fontId="1" fillId="0" borderId="2" xfId="0" applyNumberFormat="1" applyFont="1" applyBorder="1" applyAlignment="1">
      <alignment horizontal="center" vertical="center" wrapText="1"/>
    </xf>
    <xf numFmtId="0" fontId="6" fillId="6" borderId="3" xfId="0" applyFont="1" applyFill="1" applyBorder="1" applyAlignment="1">
      <alignment horizontal="left" vertical="center"/>
    </xf>
    <xf numFmtId="0" fontId="5" fillId="0" borderId="2" xfId="0" applyFont="1" applyFill="1" applyBorder="1" applyAlignment="1" applyProtection="1">
      <alignment horizontal="center" vertical="center" wrapText="1"/>
    </xf>
    <xf numFmtId="168" fontId="4" fillId="0" borderId="2" xfId="0" applyNumberFormat="1" applyFont="1" applyBorder="1" applyAlignment="1">
      <alignment horizontal="center" vertical="center" wrapText="1"/>
    </xf>
    <xf numFmtId="168" fontId="4" fillId="0" borderId="15" xfId="0" applyNumberFormat="1" applyFont="1" applyBorder="1" applyAlignment="1">
      <alignment horizontal="center" vertical="center" wrapText="1"/>
    </xf>
    <xf numFmtId="0" fontId="1" fillId="0" borderId="10" xfId="0" applyFont="1" applyFill="1" applyBorder="1" applyAlignment="1">
      <alignment horizontal="justify" vertical="center" wrapText="1"/>
    </xf>
    <xf numFmtId="0" fontId="1" fillId="0" borderId="10" xfId="0" applyFont="1" applyBorder="1" applyAlignment="1">
      <alignment horizontal="center" vertical="center"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left" vertical="center"/>
    </xf>
    <xf numFmtId="3" fontId="2" fillId="6" borderId="5" xfId="0" applyNumberFormat="1" applyFont="1" applyFill="1" applyBorder="1" applyAlignment="1">
      <alignment horizontal="center" vertical="center" wrapText="1"/>
    </xf>
    <xf numFmtId="0" fontId="6" fillId="6" borderId="7" xfId="0" applyFont="1" applyFill="1" applyBorder="1" applyAlignment="1">
      <alignment horizontal="center" vertical="center" wrapText="1"/>
    </xf>
    <xf numFmtId="0" fontId="6" fillId="6" borderId="8" xfId="0" applyFont="1" applyFill="1" applyBorder="1" applyAlignment="1">
      <alignment horizontal="left" vertical="center"/>
    </xf>
    <xf numFmtId="3" fontId="2" fillId="6" borderId="8" xfId="0" applyNumberFormat="1" applyFont="1" applyFill="1" applyBorder="1" applyAlignment="1">
      <alignment horizontal="center" vertical="center" wrapText="1"/>
    </xf>
    <xf numFmtId="3" fontId="18" fillId="6" borderId="9" xfId="0" applyNumberFormat="1" applyFont="1" applyFill="1" applyBorder="1" applyAlignment="1">
      <alignment horizontal="center" vertical="center" wrapText="1"/>
    </xf>
    <xf numFmtId="0" fontId="5" fillId="0" borderId="12" xfId="0" applyFont="1" applyBorder="1" applyAlignment="1">
      <alignment horizontal="center" vertical="center" wrapText="1"/>
    </xf>
    <xf numFmtId="0" fontId="1" fillId="0" borderId="11" xfId="0" applyFont="1" applyBorder="1" applyAlignment="1">
      <alignment horizontal="justify" vertical="center" wrapText="1"/>
    </xf>
    <xf numFmtId="0" fontId="5"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3" fontId="1" fillId="0" borderId="11" xfId="260" applyNumberFormat="1" applyFont="1" applyFill="1" applyBorder="1" applyAlignment="1">
      <alignment horizontal="center" vertical="center" wrapText="1"/>
    </xf>
    <xf numFmtId="3" fontId="1" fillId="0" borderId="36" xfId="260" applyNumberFormat="1" applyFont="1" applyFill="1" applyBorder="1" applyAlignment="1">
      <alignment horizontal="center" vertical="center" wrapText="1"/>
    </xf>
    <xf numFmtId="0" fontId="24" fillId="0" borderId="0" xfId="0" applyFont="1" applyAlignment="1">
      <alignment vertical="center" wrapText="1"/>
    </xf>
    <xf numFmtId="168" fontId="1" fillId="0" borderId="2" xfId="0" applyNumberFormat="1" applyFont="1" applyBorder="1" applyAlignment="1">
      <alignment horizontal="center" vertical="center" wrapText="1"/>
    </xf>
    <xf numFmtId="0" fontId="6" fillId="0" borderId="1" xfId="0" applyFont="1" applyFill="1" applyBorder="1" applyAlignment="1">
      <alignment horizontal="justify" vertical="center" wrapText="1"/>
    </xf>
    <xf numFmtId="0" fontId="1" fillId="0" borderId="21" xfId="0" applyFont="1" applyFill="1" applyBorder="1" applyAlignment="1">
      <alignment horizontal="center" vertical="center" wrapText="1"/>
    </xf>
    <xf numFmtId="166" fontId="1" fillId="0" borderId="1" xfId="0" applyNumberFormat="1" applyFont="1" applyFill="1" applyBorder="1" applyAlignment="1">
      <alignment horizontal="center" vertical="center" wrapText="1"/>
    </xf>
    <xf numFmtId="166" fontId="5" fillId="0" borderId="1" xfId="102" applyNumberFormat="1" applyFont="1" applyFill="1" applyBorder="1" applyAlignment="1">
      <alignment horizontal="center" vertical="center" wrapText="1"/>
    </xf>
    <xf numFmtId="166" fontId="5" fillId="0" borderId="3" xfId="102"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169" fontId="5" fillId="6" borderId="3" xfId="103" applyNumberFormat="1" applyFont="1" applyFill="1" applyBorder="1" applyAlignment="1">
      <alignment horizontal="center" vertical="center"/>
    </xf>
    <xf numFmtId="0" fontId="6" fillId="0" borderId="1" xfId="0" applyFont="1" applyFill="1" applyBorder="1" applyAlignment="1" applyProtection="1">
      <alignment horizontal="left" vertical="center" wrapText="1"/>
    </xf>
    <xf numFmtId="0" fontId="1" fillId="0" borderId="0" xfId="0" applyFont="1" applyAlignment="1">
      <alignment horizontal="left" vertical="center"/>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9" fillId="0" borderId="16"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18" xfId="0" applyFont="1" applyFill="1" applyBorder="1" applyAlignment="1">
      <alignment horizontal="center" vertical="center" wrapText="1"/>
    </xf>
    <xf numFmtId="0" fontId="1" fillId="0" borderId="8" xfId="0" applyFont="1" applyBorder="1" applyAlignment="1">
      <alignment horizontal="left" vertical="center"/>
    </xf>
    <xf numFmtId="0" fontId="1" fillId="0" borderId="9" xfId="0" applyFont="1" applyBorder="1" applyAlignment="1">
      <alignment horizontal="left" vertical="center"/>
    </xf>
    <xf numFmtId="14" fontId="1" fillId="0" borderId="1" xfId="0" applyNumberFormat="1" applyFont="1" applyBorder="1" applyAlignment="1">
      <alignment horizontal="left" vertical="center"/>
    </xf>
    <xf numFmtId="0" fontId="1" fillId="0" borderId="1" xfId="0" applyFont="1" applyBorder="1" applyAlignment="1">
      <alignment horizontal="left" vertical="center"/>
    </xf>
    <xf numFmtId="0" fontId="1" fillId="0" borderId="3" xfId="0" applyFont="1" applyBorder="1" applyAlignment="1">
      <alignment horizontal="left" vertical="center"/>
    </xf>
    <xf numFmtId="0" fontId="1" fillId="0" borderId="11" xfId="0" applyFont="1" applyBorder="1" applyAlignment="1">
      <alignment horizontal="left" vertical="center" wrapText="1"/>
    </xf>
    <xf numFmtId="0" fontId="1" fillId="0" borderId="11" xfId="0" applyFont="1" applyBorder="1" applyAlignment="1">
      <alignment horizontal="left" vertical="center"/>
    </xf>
    <xf numFmtId="0" fontId="1" fillId="0" borderId="13" xfId="0" applyFont="1" applyBorder="1" applyAlignment="1">
      <alignment horizontal="left" vertical="center"/>
    </xf>
    <xf numFmtId="0" fontId="6" fillId="5" borderId="15"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6" fillId="5" borderId="10" xfId="0" applyFont="1" applyFill="1" applyBorder="1" applyAlignment="1">
      <alignment horizontal="center" vertical="center" wrapText="1"/>
    </xf>
    <xf numFmtId="0" fontId="6" fillId="5" borderId="11" xfId="0" applyFont="1" applyFill="1" applyBorder="1" applyAlignment="1">
      <alignment horizontal="center" vertical="center" wrapText="1"/>
    </xf>
    <xf numFmtId="0" fontId="6" fillId="5" borderId="14" xfId="0" applyFont="1" applyFill="1" applyBorder="1" applyAlignment="1">
      <alignment horizontal="center" vertical="center" wrapText="1"/>
    </xf>
    <xf numFmtId="0" fontId="6" fillId="5" borderId="13"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9" fillId="4" borderId="17"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10" fillId="0" borderId="11" xfId="0" applyFont="1" applyBorder="1" applyAlignment="1">
      <alignment horizontal="left" vertical="center" wrapText="1"/>
    </xf>
    <xf numFmtId="0" fontId="10" fillId="0" borderId="13" xfId="0" applyFont="1" applyBorder="1" applyAlignment="1">
      <alignment horizontal="left" vertical="center" wrapText="1"/>
    </xf>
    <xf numFmtId="14" fontId="10" fillId="0" borderId="8" xfId="0" applyNumberFormat="1" applyFont="1" applyBorder="1" applyAlignment="1">
      <alignment horizontal="left" vertical="center"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168" fontId="9" fillId="4" borderId="12" xfId="7" applyNumberFormat="1" applyFont="1" applyFill="1" applyBorder="1" applyAlignment="1">
      <alignment horizontal="center" vertical="center"/>
    </xf>
    <xf numFmtId="168" fontId="9" fillId="4" borderId="11" xfId="7" applyNumberFormat="1" applyFont="1" applyFill="1" applyBorder="1" applyAlignment="1">
      <alignment horizontal="center" vertical="center"/>
    </xf>
    <xf numFmtId="168" fontId="9" fillId="4" borderId="13" xfId="7" applyNumberFormat="1" applyFont="1" applyFill="1" applyBorder="1" applyAlignment="1">
      <alignment horizontal="center" vertical="center"/>
    </xf>
    <xf numFmtId="0" fontId="2" fillId="3" borderId="2"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6" fillId="0" borderId="27"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29" xfId="0" applyFont="1" applyBorder="1" applyAlignment="1">
      <alignment horizontal="center" vertical="center" wrapText="1"/>
    </xf>
    <xf numFmtId="0" fontId="10" fillId="0" borderId="30" xfId="0" applyFont="1" applyBorder="1" applyAlignment="1">
      <alignment horizontal="left" vertical="center" wrapText="1"/>
    </xf>
    <xf numFmtId="0" fontId="10" fillId="0" borderId="31" xfId="0" applyFont="1" applyBorder="1" applyAlignment="1">
      <alignment horizontal="left" vertical="center" wrapText="1"/>
    </xf>
    <xf numFmtId="0" fontId="10" fillId="0" borderId="32" xfId="0" applyFont="1" applyBorder="1" applyAlignment="1">
      <alignment horizontal="left" vertical="center" wrapText="1"/>
    </xf>
    <xf numFmtId="14" fontId="10" fillId="0" borderId="33" xfId="0" applyNumberFormat="1" applyFont="1" applyBorder="1" applyAlignment="1">
      <alignment horizontal="left" vertical="center" wrapText="1"/>
    </xf>
    <xf numFmtId="14" fontId="10" fillId="0" borderId="34" xfId="0" applyNumberFormat="1" applyFont="1" applyBorder="1" applyAlignment="1">
      <alignment horizontal="left" vertical="center" wrapText="1"/>
    </xf>
    <xf numFmtId="14" fontId="10" fillId="0" borderId="35" xfId="0" applyNumberFormat="1" applyFont="1" applyBorder="1" applyAlignment="1">
      <alignment horizontal="left" vertical="center" wrapText="1"/>
    </xf>
    <xf numFmtId="0" fontId="10" fillId="0" borderId="33" xfId="0" applyFont="1" applyBorder="1" applyAlignment="1">
      <alignment horizontal="left" vertical="center" wrapText="1"/>
    </xf>
    <xf numFmtId="0" fontId="10" fillId="0" borderId="34" xfId="0" applyFont="1" applyBorder="1" applyAlignment="1">
      <alignment horizontal="left" vertical="center" wrapText="1"/>
    </xf>
    <xf numFmtId="0" fontId="10" fillId="0" borderId="35" xfId="0" applyFont="1" applyBorder="1" applyAlignment="1">
      <alignment horizontal="left" vertical="center" wrapText="1"/>
    </xf>
    <xf numFmtId="0" fontId="10" fillId="0" borderId="1" xfId="0" applyFont="1" applyBorder="1" applyAlignment="1">
      <alignment horizontal="left" vertical="center" wrapText="1"/>
    </xf>
    <xf numFmtId="0" fontId="10" fillId="0" borderId="3" xfId="0" applyFont="1" applyBorder="1" applyAlignment="1">
      <alignment horizontal="left" vertical="center" wrapText="1"/>
    </xf>
    <xf numFmtId="168" fontId="9" fillId="4" borderId="4" xfId="7" applyNumberFormat="1" applyFont="1" applyFill="1" applyBorder="1" applyAlignment="1">
      <alignment horizontal="center" vertical="center"/>
    </xf>
    <xf numFmtId="168" fontId="9" fillId="4" borderId="5" xfId="7" applyNumberFormat="1" applyFont="1" applyFill="1" applyBorder="1" applyAlignment="1">
      <alignment horizontal="center" vertical="center"/>
    </xf>
    <xf numFmtId="168" fontId="9" fillId="4" borderId="6" xfId="7" applyNumberFormat="1" applyFont="1" applyFill="1" applyBorder="1" applyAlignment="1">
      <alignment horizontal="center" vertical="center"/>
    </xf>
    <xf numFmtId="0" fontId="2" fillId="0" borderId="2"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3" fontId="5" fillId="6" borderId="1" xfId="0" applyNumberFormat="1" applyFont="1" applyFill="1" applyBorder="1" applyAlignment="1">
      <alignment horizontal="right" vertical="center" wrapText="1"/>
    </xf>
    <xf numFmtId="173" fontId="4" fillId="0" borderId="1" xfId="260" applyNumberFormat="1" applyFont="1" applyFill="1" applyBorder="1" applyAlignment="1">
      <alignment horizontal="center" vertical="center" wrapText="1"/>
    </xf>
  </cellXfs>
  <cellStyles count="265">
    <cellStyle name="?_x0001__x0017_?°_x0001_ÿÿÿ?ÿÿÿ?? 3" xfId="13" xr:uid="{00000000-0005-0000-0000-000000000000}"/>
    <cellStyle name="Comma" xfId="260" builtinId="3"/>
    <cellStyle name="Comma 10 2" xfId="256" xr:uid="{00000000-0005-0000-0000-000002000000}"/>
    <cellStyle name="Comma 13" xfId="250" xr:uid="{00000000-0005-0000-0000-000003000000}"/>
    <cellStyle name="Comma 2" xfId="1" xr:uid="{00000000-0005-0000-0000-000004000000}"/>
    <cellStyle name="Comma 2 10" xfId="12" xr:uid="{00000000-0005-0000-0000-000005000000}"/>
    <cellStyle name="Comma 2 11" xfId="14" xr:uid="{00000000-0005-0000-0000-000006000000}"/>
    <cellStyle name="Comma 2 12" xfId="15" xr:uid="{00000000-0005-0000-0000-000007000000}"/>
    <cellStyle name="Comma 2 13" xfId="16" xr:uid="{00000000-0005-0000-0000-000008000000}"/>
    <cellStyle name="Comma 2 14" xfId="17" xr:uid="{00000000-0005-0000-0000-000009000000}"/>
    <cellStyle name="Comma 2 149" xfId="10" xr:uid="{00000000-0005-0000-0000-00000A000000}"/>
    <cellStyle name="Comma 2 15" xfId="18" xr:uid="{00000000-0005-0000-0000-00000B000000}"/>
    <cellStyle name="Comma 2 16" xfId="19" xr:uid="{00000000-0005-0000-0000-00000C000000}"/>
    <cellStyle name="Comma 2 17" xfId="20" xr:uid="{00000000-0005-0000-0000-00000D000000}"/>
    <cellStyle name="Comma 2 18" xfId="21" xr:uid="{00000000-0005-0000-0000-00000E000000}"/>
    <cellStyle name="Comma 2 19" xfId="22" xr:uid="{00000000-0005-0000-0000-00000F000000}"/>
    <cellStyle name="Comma 2 2" xfId="23" xr:uid="{00000000-0005-0000-0000-000010000000}"/>
    <cellStyle name="Comma 2 20" xfId="24" xr:uid="{00000000-0005-0000-0000-000011000000}"/>
    <cellStyle name="Comma 2 21" xfId="25" xr:uid="{00000000-0005-0000-0000-000012000000}"/>
    <cellStyle name="Comma 2 22" xfId="26" xr:uid="{00000000-0005-0000-0000-000013000000}"/>
    <cellStyle name="Comma 2 23" xfId="27" xr:uid="{00000000-0005-0000-0000-000014000000}"/>
    <cellStyle name="Comma 2 24" xfId="28" xr:uid="{00000000-0005-0000-0000-000015000000}"/>
    <cellStyle name="Comma 2 25" xfId="29" xr:uid="{00000000-0005-0000-0000-000016000000}"/>
    <cellStyle name="Comma 2 26" xfId="30" xr:uid="{00000000-0005-0000-0000-000017000000}"/>
    <cellStyle name="Comma 2 27" xfId="31" xr:uid="{00000000-0005-0000-0000-000018000000}"/>
    <cellStyle name="Comma 2 28" xfId="32" xr:uid="{00000000-0005-0000-0000-000019000000}"/>
    <cellStyle name="Comma 2 29" xfId="33" xr:uid="{00000000-0005-0000-0000-00001A000000}"/>
    <cellStyle name="Comma 2 3" xfId="34" xr:uid="{00000000-0005-0000-0000-00001B000000}"/>
    <cellStyle name="Comma 2 3 3" xfId="257" xr:uid="{00000000-0005-0000-0000-00001C000000}"/>
    <cellStyle name="Comma 2 30" xfId="35" xr:uid="{00000000-0005-0000-0000-00001D000000}"/>
    <cellStyle name="Comma 2 31" xfId="36" xr:uid="{00000000-0005-0000-0000-00001E000000}"/>
    <cellStyle name="Comma 2 32" xfId="37" xr:uid="{00000000-0005-0000-0000-00001F000000}"/>
    <cellStyle name="Comma 2 33" xfId="38" xr:uid="{00000000-0005-0000-0000-000020000000}"/>
    <cellStyle name="Comma 2 34" xfId="39" xr:uid="{00000000-0005-0000-0000-000021000000}"/>
    <cellStyle name="Comma 2 35" xfId="40" xr:uid="{00000000-0005-0000-0000-000022000000}"/>
    <cellStyle name="Comma 2 36" xfId="41" xr:uid="{00000000-0005-0000-0000-000023000000}"/>
    <cellStyle name="Comma 2 37" xfId="42" xr:uid="{00000000-0005-0000-0000-000024000000}"/>
    <cellStyle name="Comma 2 38" xfId="43" xr:uid="{00000000-0005-0000-0000-000025000000}"/>
    <cellStyle name="Comma 2 39" xfId="44" xr:uid="{00000000-0005-0000-0000-000026000000}"/>
    <cellStyle name="Comma 2 4" xfId="45" xr:uid="{00000000-0005-0000-0000-000027000000}"/>
    <cellStyle name="Comma 2 40" xfId="46" xr:uid="{00000000-0005-0000-0000-000028000000}"/>
    <cellStyle name="Comma 2 41" xfId="47" xr:uid="{00000000-0005-0000-0000-000029000000}"/>
    <cellStyle name="Comma 2 42" xfId="48" xr:uid="{00000000-0005-0000-0000-00002A000000}"/>
    <cellStyle name="Comma 2 43" xfId="49" xr:uid="{00000000-0005-0000-0000-00002B000000}"/>
    <cellStyle name="Comma 2 44" xfId="50" xr:uid="{00000000-0005-0000-0000-00002C000000}"/>
    <cellStyle name="Comma 2 45" xfId="51" xr:uid="{00000000-0005-0000-0000-00002D000000}"/>
    <cellStyle name="Comma 2 5" xfId="52" xr:uid="{00000000-0005-0000-0000-00002E000000}"/>
    <cellStyle name="Comma 2 6" xfId="53" xr:uid="{00000000-0005-0000-0000-00002F000000}"/>
    <cellStyle name="Comma 2 7" xfId="54" xr:uid="{00000000-0005-0000-0000-000030000000}"/>
    <cellStyle name="Comma 2 8" xfId="55" xr:uid="{00000000-0005-0000-0000-000031000000}"/>
    <cellStyle name="Comma 2 9" xfId="56" xr:uid="{00000000-0005-0000-0000-000032000000}"/>
    <cellStyle name="Comma 3" xfId="2" xr:uid="{00000000-0005-0000-0000-000033000000}"/>
    <cellStyle name="Comma 3 10" xfId="57" xr:uid="{00000000-0005-0000-0000-000034000000}"/>
    <cellStyle name="Comma 3 11" xfId="58" xr:uid="{00000000-0005-0000-0000-000035000000}"/>
    <cellStyle name="Comma 3 12" xfId="59" xr:uid="{00000000-0005-0000-0000-000036000000}"/>
    <cellStyle name="Comma 3 13" xfId="60" xr:uid="{00000000-0005-0000-0000-000037000000}"/>
    <cellStyle name="Comma 3 14" xfId="61" xr:uid="{00000000-0005-0000-0000-000038000000}"/>
    <cellStyle name="Comma 3 15" xfId="62" xr:uid="{00000000-0005-0000-0000-000039000000}"/>
    <cellStyle name="Comma 3 16" xfId="63" xr:uid="{00000000-0005-0000-0000-00003A000000}"/>
    <cellStyle name="Comma 3 17" xfId="64" xr:uid="{00000000-0005-0000-0000-00003B000000}"/>
    <cellStyle name="Comma 3 18" xfId="65" xr:uid="{00000000-0005-0000-0000-00003C000000}"/>
    <cellStyle name="Comma 3 19" xfId="66" xr:uid="{00000000-0005-0000-0000-00003D000000}"/>
    <cellStyle name="Comma 3 2" xfId="67" xr:uid="{00000000-0005-0000-0000-00003E000000}"/>
    <cellStyle name="Comma 3 20" xfId="68" xr:uid="{00000000-0005-0000-0000-00003F000000}"/>
    <cellStyle name="Comma 3 21" xfId="69" xr:uid="{00000000-0005-0000-0000-000040000000}"/>
    <cellStyle name="Comma 3 22" xfId="70" xr:uid="{00000000-0005-0000-0000-000041000000}"/>
    <cellStyle name="Comma 3 23" xfId="71" xr:uid="{00000000-0005-0000-0000-000042000000}"/>
    <cellStyle name="Comma 3 24" xfId="72" xr:uid="{00000000-0005-0000-0000-000043000000}"/>
    <cellStyle name="Comma 3 25" xfId="73" xr:uid="{00000000-0005-0000-0000-000044000000}"/>
    <cellStyle name="Comma 3 26" xfId="74" xr:uid="{00000000-0005-0000-0000-000045000000}"/>
    <cellStyle name="Comma 3 27" xfId="75" xr:uid="{00000000-0005-0000-0000-000046000000}"/>
    <cellStyle name="Comma 3 28" xfId="76" xr:uid="{00000000-0005-0000-0000-000047000000}"/>
    <cellStyle name="Comma 3 29" xfId="77" xr:uid="{00000000-0005-0000-0000-000048000000}"/>
    <cellStyle name="Comma 3 3" xfId="78" xr:uid="{00000000-0005-0000-0000-000049000000}"/>
    <cellStyle name="Comma 3 3 2" xfId="264" xr:uid="{11A1C048-4BFB-42DD-84DC-22313A297661}"/>
    <cellStyle name="Comma 3 30" xfId="79" xr:uid="{00000000-0005-0000-0000-00004A000000}"/>
    <cellStyle name="Comma 3 31" xfId="80" xr:uid="{00000000-0005-0000-0000-00004B000000}"/>
    <cellStyle name="Comma 3 32" xfId="81" xr:uid="{00000000-0005-0000-0000-00004C000000}"/>
    <cellStyle name="Comma 3 33" xfId="82" xr:uid="{00000000-0005-0000-0000-00004D000000}"/>
    <cellStyle name="Comma 3 34" xfId="83" xr:uid="{00000000-0005-0000-0000-00004E000000}"/>
    <cellStyle name="Comma 3 35" xfId="84" xr:uid="{00000000-0005-0000-0000-00004F000000}"/>
    <cellStyle name="Comma 3 36" xfId="85" xr:uid="{00000000-0005-0000-0000-000050000000}"/>
    <cellStyle name="Comma 3 37" xfId="86" xr:uid="{00000000-0005-0000-0000-000051000000}"/>
    <cellStyle name="Comma 3 38" xfId="87" xr:uid="{00000000-0005-0000-0000-000052000000}"/>
    <cellStyle name="Comma 3 39" xfId="88" xr:uid="{00000000-0005-0000-0000-000053000000}"/>
    <cellStyle name="Comma 3 4" xfId="89" xr:uid="{00000000-0005-0000-0000-000054000000}"/>
    <cellStyle name="Comma 3 40" xfId="90" xr:uid="{00000000-0005-0000-0000-000055000000}"/>
    <cellStyle name="Comma 3 41" xfId="91" xr:uid="{00000000-0005-0000-0000-000056000000}"/>
    <cellStyle name="Comma 3 42" xfId="92" xr:uid="{00000000-0005-0000-0000-000057000000}"/>
    <cellStyle name="Comma 3 43" xfId="93" xr:uid="{00000000-0005-0000-0000-000058000000}"/>
    <cellStyle name="Comma 3 44" xfId="94" xr:uid="{00000000-0005-0000-0000-000059000000}"/>
    <cellStyle name="Comma 3 45" xfId="95" xr:uid="{00000000-0005-0000-0000-00005A000000}"/>
    <cellStyle name="Comma 3 46" xfId="96" xr:uid="{00000000-0005-0000-0000-00005B000000}"/>
    <cellStyle name="Comma 3 5" xfId="97" xr:uid="{00000000-0005-0000-0000-00005C000000}"/>
    <cellStyle name="Comma 3 6" xfId="98" xr:uid="{00000000-0005-0000-0000-00005D000000}"/>
    <cellStyle name="Comma 3 7" xfId="99" xr:uid="{00000000-0005-0000-0000-00005E000000}"/>
    <cellStyle name="Comma 3 8" xfId="100" xr:uid="{00000000-0005-0000-0000-00005F000000}"/>
    <cellStyle name="Comma 3 9" xfId="101" xr:uid="{00000000-0005-0000-0000-000060000000}"/>
    <cellStyle name="Comma 4" xfId="102" xr:uid="{00000000-0005-0000-0000-000061000000}"/>
    <cellStyle name="Comma 4 10" xfId="103" xr:uid="{00000000-0005-0000-0000-000062000000}"/>
    <cellStyle name="Comma 4 11" xfId="104" xr:uid="{00000000-0005-0000-0000-000063000000}"/>
    <cellStyle name="Comma 4 12" xfId="105" xr:uid="{00000000-0005-0000-0000-000064000000}"/>
    <cellStyle name="Comma 4 13" xfId="106" xr:uid="{00000000-0005-0000-0000-000065000000}"/>
    <cellStyle name="Comma 4 14" xfId="107" xr:uid="{00000000-0005-0000-0000-000066000000}"/>
    <cellStyle name="Comma 4 15" xfId="108" xr:uid="{00000000-0005-0000-0000-000067000000}"/>
    <cellStyle name="Comma 4 16" xfId="109" xr:uid="{00000000-0005-0000-0000-000068000000}"/>
    <cellStyle name="Comma 4 17" xfId="110" xr:uid="{00000000-0005-0000-0000-000069000000}"/>
    <cellStyle name="Comma 4 18" xfId="111" xr:uid="{00000000-0005-0000-0000-00006A000000}"/>
    <cellStyle name="Comma 4 19" xfId="112" xr:uid="{00000000-0005-0000-0000-00006B000000}"/>
    <cellStyle name="Comma 4 2" xfId="113" xr:uid="{00000000-0005-0000-0000-00006C000000}"/>
    <cellStyle name="Comma 4 20" xfId="114" xr:uid="{00000000-0005-0000-0000-00006D000000}"/>
    <cellStyle name="Comma 4 21" xfId="115" xr:uid="{00000000-0005-0000-0000-00006E000000}"/>
    <cellStyle name="Comma 4 22" xfId="116" xr:uid="{00000000-0005-0000-0000-00006F000000}"/>
    <cellStyle name="Comma 4 23" xfId="117" xr:uid="{00000000-0005-0000-0000-000070000000}"/>
    <cellStyle name="Comma 4 24" xfId="118" xr:uid="{00000000-0005-0000-0000-000071000000}"/>
    <cellStyle name="Comma 4 25" xfId="119" xr:uid="{00000000-0005-0000-0000-000072000000}"/>
    <cellStyle name="Comma 4 26" xfId="120" xr:uid="{00000000-0005-0000-0000-000073000000}"/>
    <cellStyle name="Comma 4 27" xfId="121" xr:uid="{00000000-0005-0000-0000-000074000000}"/>
    <cellStyle name="Comma 4 28" xfId="122" xr:uid="{00000000-0005-0000-0000-000075000000}"/>
    <cellStyle name="Comma 4 29" xfId="123" xr:uid="{00000000-0005-0000-0000-000076000000}"/>
    <cellStyle name="Comma 4 3" xfId="124" xr:uid="{00000000-0005-0000-0000-000077000000}"/>
    <cellStyle name="Comma 4 30" xfId="125" xr:uid="{00000000-0005-0000-0000-000078000000}"/>
    <cellStyle name="Comma 4 31" xfId="126" xr:uid="{00000000-0005-0000-0000-000079000000}"/>
    <cellStyle name="Comma 4 32" xfId="127" xr:uid="{00000000-0005-0000-0000-00007A000000}"/>
    <cellStyle name="Comma 4 33" xfId="128" xr:uid="{00000000-0005-0000-0000-00007B000000}"/>
    <cellStyle name="Comma 4 34" xfId="129" xr:uid="{00000000-0005-0000-0000-00007C000000}"/>
    <cellStyle name="Comma 4 35" xfId="130" xr:uid="{00000000-0005-0000-0000-00007D000000}"/>
    <cellStyle name="Comma 4 36" xfId="131" xr:uid="{00000000-0005-0000-0000-00007E000000}"/>
    <cellStyle name="Comma 4 37" xfId="132" xr:uid="{00000000-0005-0000-0000-00007F000000}"/>
    <cellStyle name="Comma 4 38" xfId="133" xr:uid="{00000000-0005-0000-0000-000080000000}"/>
    <cellStyle name="Comma 4 39" xfId="134" xr:uid="{00000000-0005-0000-0000-000081000000}"/>
    <cellStyle name="Comma 4 4" xfId="135" xr:uid="{00000000-0005-0000-0000-000082000000}"/>
    <cellStyle name="Comma 4 40" xfId="136" xr:uid="{00000000-0005-0000-0000-000083000000}"/>
    <cellStyle name="Comma 4 41" xfId="137" xr:uid="{00000000-0005-0000-0000-000084000000}"/>
    <cellStyle name="Comma 4 42" xfId="138" xr:uid="{00000000-0005-0000-0000-000085000000}"/>
    <cellStyle name="Comma 4 43" xfId="139" xr:uid="{00000000-0005-0000-0000-000086000000}"/>
    <cellStyle name="Comma 4 5" xfId="140" xr:uid="{00000000-0005-0000-0000-000087000000}"/>
    <cellStyle name="Comma 4 6" xfId="141" xr:uid="{00000000-0005-0000-0000-000088000000}"/>
    <cellStyle name="Comma 4 7" xfId="142" xr:uid="{00000000-0005-0000-0000-000089000000}"/>
    <cellStyle name="Comma 4 8" xfId="143" xr:uid="{00000000-0005-0000-0000-00008A000000}"/>
    <cellStyle name="Comma 4 9" xfId="144" xr:uid="{00000000-0005-0000-0000-00008B000000}"/>
    <cellStyle name="Comma 5" xfId="145" xr:uid="{00000000-0005-0000-0000-00008C000000}"/>
    <cellStyle name="Comma 5 10" xfId="146" xr:uid="{00000000-0005-0000-0000-00008D000000}"/>
    <cellStyle name="Comma 5 11" xfId="147" xr:uid="{00000000-0005-0000-0000-00008E000000}"/>
    <cellStyle name="Comma 5 12" xfId="148" xr:uid="{00000000-0005-0000-0000-00008F000000}"/>
    <cellStyle name="Comma 5 13" xfId="149" xr:uid="{00000000-0005-0000-0000-000090000000}"/>
    <cellStyle name="Comma 5 14" xfId="150" xr:uid="{00000000-0005-0000-0000-000091000000}"/>
    <cellStyle name="Comma 5 15" xfId="151" xr:uid="{00000000-0005-0000-0000-000092000000}"/>
    <cellStyle name="Comma 5 16" xfId="152" xr:uid="{00000000-0005-0000-0000-000093000000}"/>
    <cellStyle name="Comma 5 17" xfId="153" xr:uid="{00000000-0005-0000-0000-000094000000}"/>
    <cellStyle name="Comma 5 18" xfId="154" xr:uid="{00000000-0005-0000-0000-000095000000}"/>
    <cellStyle name="Comma 5 19" xfId="155" xr:uid="{00000000-0005-0000-0000-000096000000}"/>
    <cellStyle name="Comma 5 2" xfId="156" xr:uid="{00000000-0005-0000-0000-000097000000}"/>
    <cellStyle name="Comma 5 20" xfId="157" xr:uid="{00000000-0005-0000-0000-000098000000}"/>
    <cellStyle name="Comma 5 21" xfId="158" xr:uid="{00000000-0005-0000-0000-000099000000}"/>
    <cellStyle name="Comma 5 22" xfId="159" xr:uid="{00000000-0005-0000-0000-00009A000000}"/>
    <cellStyle name="Comma 5 23" xfId="160" xr:uid="{00000000-0005-0000-0000-00009B000000}"/>
    <cellStyle name="Comma 5 24" xfId="161" xr:uid="{00000000-0005-0000-0000-00009C000000}"/>
    <cellStyle name="Comma 5 25" xfId="162" xr:uid="{00000000-0005-0000-0000-00009D000000}"/>
    <cellStyle name="Comma 5 26" xfId="163" xr:uid="{00000000-0005-0000-0000-00009E000000}"/>
    <cellStyle name="Comma 5 27" xfId="164" xr:uid="{00000000-0005-0000-0000-00009F000000}"/>
    <cellStyle name="Comma 5 28" xfId="165" xr:uid="{00000000-0005-0000-0000-0000A0000000}"/>
    <cellStyle name="Comma 5 29" xfId="166" xr:uid="{00000000-0005-0000-0000-0000A1000000}"/>
    <cellStyle name="Comma 5 3" xfId="167" xr:uid="{00000000-0005-0000-0000-0000A2000000}"/>
    <cellStyle name="Comma 5 30" xfId="168" xr:uid="{00000000-0005-0000-0000-0000A3000000}"/>
    <cellStyle name="Comma 5 31" xfId="169" xr:uid="{00000000-0005-0000-0000-0000A4000000}"/>
    <cellStyle name="Comma 5 32" xfId="170" xr:uid="{00000000-0005-0000-0000-0000A5000000}"/>
    <cellStyle name="Comma 5 33" xfId="171" xr:uid="{00000000-0005-0000-0000-0000A6000000}"/>
    <cellStyle name="Comma 5 34" xfId="172" xr:uid="{00000000-0005-0000-0000-0000A7000000}"/>
    <cellStyle name="Comma 5 35" xfId="173" xr:uid="{00000000-0005-0000-0000-0000A8000000}"/>
    <cellStyle name="Comma 5 36" xfId="174" xr:uid="{00000000-0005-0000-0000-0000A9000000}"/>
    <cellStyle name="Comma 5 37" xfId="175" xr:uid="{00000000-0005-0000-0000-0000AA000000}"/>
    <cellStyle name="Comma 5 38" xfId="176" xr:uid="{00000000-0005-0000-0000-0000AB000000}"/>
    <cellStyle name="Comma 5 39" xfId="177" xr:uid="{00000000-0005-0000-0000-0000AC000000}"/>
    <cellStyle name="Comma 5 4" xfId="178" xr:uid="{00000000-0005-0000-0000-0000AD000000}"/>
    <cellStyle name="Comma 5 40" xfId="179" xr:uid="{00000000-0005-0000-0000-0000AE000000}"/>
    <cellStyle name="Comma 5 41" xfId="180" xr:uid="{00000000-0005-0000-0000-0000AF000000}"/>
    <cellStyle name="Comma 5 42" xfId="181" xr:uid="{00000000-0005-0000-0000-0000B0000000}"/>
    <cellStyle name="Comma 5 43" xfId="182" xr:uid="{00000000-0005-0000-0000-0000B1000000}"/>
    <cellStyle name="Comma 5 5" xfId="183" xr:uid="{00000000-0005-0000-0000-0000B2000000}"/>
    <cellStyle name="Comma 5 6" xfId="184" xr:uid="{00000000-0005-0000-0000-0000B3000000}"/>
    <cellStyle name="Comma 5 7" xfId="185" xr:uid="{00000000-0005-0000-0000-0000B4000000}"/>
    <cellStyle name="Comma 5 8" xfId="186" xr:uid="{00000000-0005-0000-0000-0000B5000000}"/>
    <cellStyle name="Comma 5 9" xfId="187" xr:uid="{00000000-0005-0000-0000-0000B6000000}"/>
    <cellStyle name="Comma 6" xfId="258" xr:uid="{00000000-0005-0000-0000-0000B7000000}"/>
    <cellStyle name="Comma 7" xfId="259" xr:uid="{00000000-0005-0000-0000-0000B8000000}"/>
    <cellStyle name="Excel Built-in Normal" xfId="188" xr:uid="{00000000-0005-0000-0000-0000B9000000}"/>
    <cellStyle name="Normal" xfId="0" builtinId="0"/>
    <cellStyle name="Normal 10" xfId="5" xr:uid="{00000000-0005-0000-0000-0000BB000000}"/>
    <cellStyle name="Normal 10 2" xfId="189" xr:uid="{00000000-0005-0000-0000-0000BC000000}"/>
    <cellStyle name="Normal 11" xfId="190" xr:uid="{00000000-0005-0000-0000-0000BD000000}"/>
    <cellStyle name="Normal 12" xfId="191" xr:uid="{00000000-0005-0000-0000-0000BE000000}"/>
    <cellStyle name="Normal 12 2" xfId="251" xr:uid="{00000000-0005-0000-0000-0000BF000000}"/>
    <cellStyle name="Normal 13" xfId="192" xr:uid="{00000000-0005-0000-0000-0000C0000000}"/>
    <cellStyle name="Normal 14" xfId="193" xr:uid="{00000000-0005-0000-0000-0000C1000000}"/>
    <cellStyle name="Normal 15" xfId="194" xr:uid="{00000000-0005-0000-0000-0000C2000000}"/>
    <cellStyle name="Normal 16" xfId="195" xr:uid="{00000000-0005-0000-0000-0000C3000000}"/>
    <cellStyle name="Normal 17" xfId="196" xr:uid="{00000000-0005-0000-0000-0000C4000000}"/>
    <cellStyle name="Normal 2" xfId="3" xr:uid="{00000000-0005-0000-0000-0000C5000000}"/>
    <cellStyle name="Normal 2 10" xfId="197" xr:uid="{00000000-0005-0000-0000-0000C6000000}"/>
    <cellStyle name="Normal 2 11" xfId="198" xr:uid="{00000000-0005-0000-0000-0000C7000000}"/>
    <cellStyle name="Normal 2 12" xfId="199" xr:uid="{00000000-0005-0000-0000-0000C8000000}"/>
    <cellStyle name="Normal 2 13" xfId="200" xr:uid="{00000000-0005-0000-0000-0000C9000000}"/>
    <cellStyle name="Normal 2 14" xfId="201" xr:uid="{00000000-0005-0000-0000-0000CA000000}"/>
    <cellStyle name="Normal 2 15" xfId="202" xr:uid="{00000000-0005-0000-0000-0000CB000000}"/>
    <cellStyle name="Normal 2 16" xfId="203" xr:uid="{00000000-0005-0000-0000-0000CC000000}"/>
    <cellStyle name="Normal 2 17" xfId="204" xr:uid="{00000000-0005-0000-0000-0000CD000000}"/>
    <cellStyle name="Normal 2 18" xfId="205" xr:uid="{00000000-0005-0000-0000-0000CE000000}"/>
    <cellStyle name="Normal 2 19" xfId="206" xr:uid="{00000000-0005-0000-0000-0000CF000000}"/>
    <cellStyle name="Normal 2 2" xfId="207" xr:uid="{00000000-0005-0000-0000-0000D0000000}"/>
    <cellStyle name="Normal 2 2 5" xfId="252" xr:uid="{00000000-0005-0000-0000-0000D1000000}"/>
    <cellStyle name="Normal 2 20" xfId="208" xr:uid="{00000000-0005-0000-0000-0000D2000000}"/>
    <cellStyle name="Normal 2 21" xfId="209" xr:uid="{00000000-0005-0000-0000-0000D3000000}"/>
    <cellStyle name="Normal 2 22" xfId="210" xr:uid="{00000000-0005-0000-0000-0000D4000000}"/>
    <cellStyle name="Normal 2 23" xfId="211" xr:uid="{00000000-0005-0000-0000-0000D5000000}"/>
    <cellStyle name="Normal 2 24" xfId="212" xr:uid="{00000000-0005-0000-0000-0000D6000000}"/>
    <cellStyle name="Normal 2 25" xfId="213" xr:uid="{00000000-0005-0000-0000-0000D7000000}"/>
    <cellStyle name="Normal 2 26" xfId="214" xr:uid="{00000000-0005-0000-0000-0000D8000000}"/>
    <cellStyle name="Normal 2 27" xfId="215" xr:uid="{00000000-0005-0000-0000-0000D9000000}"/>
    <cellStyle name="Normal 2 28" xfId="216" xr:uid="{00000000-0005-0000-0000-0000DA000000}"/>
    <cellStyle name="Normal 2 29" xfId="217" xr:uid="{00000000-0005-0000-0000-0000DB000000}"/>
    <cellStyle name="Normal 2 3" xfId="218" xr:uid="{00000000-0005-0000-0000-0000DC000000}"/>
    <cellStyle name="Normal 2 30" xfId="219" xr:uid="{00000000-0005-0000-0000-0000DD000000}"/>
    <cellStyle name="Normal 2 31" xfId="220" xr:uid="{00000000-0005-0000-0000-0000DE000000}"/>
    <cellStyle name="Normal 2 32" xfId="221" xr:uid="{00000000-0005-0000-0000-0000DF000000}"/>
    <cellStyle name="Normal 2 33" xfId="222" xr:uid="{00000000-0005-0000-0000-0000E0000000}"/>
    <cellStyle name="Normal 2 34" xfId="223" xr:uid="{00000000-0005-0000-0000-0000E1000000}"/>
    <cellStyle name="Normal 2 35" xfId="224" xr:uid="{00000000-0005-0000-0000-0000E2000000}"/>
    <cellStyle name="Normal 2 36" xfId="225" xr:uid="{00000000-0005-0000-0000-0000E3000000}"/>
    <cellStyle name="Normal 2 37" xfId="226" xr:uid="{00000000-0005-0000-0000-0000E4000000}"/>
    <cellStyle name="Normal 2 38" xfId="227" xr:uid="{00000000-0005-0000-0000-0000E5000000}"/>
    <cellStyle name="Normal 2 39" xfId="228" xr:uid="{00000000-0005-0000-0000-0000E6000000}"/>
    <cellStyle name="Normal 2 4" xfId="229" xr:uid="{00000000-0005-0000-0000-0000E7000000}"/>
    <cellStyle name="Normal 2 40" xfId="230" xr:uid="{00000000-0005-0000-0000-0000E8000000}"/>
    <cellStyle name="Normal 2 41" xfId="231" xr:uid="{00000000-0005-0000-0000-0000E9000000}"/>
    <cellStyle name="Normal 2 42" xfId="232" xr:uid="{00000000-0005-0000-0000-0000EA000000}"/>
    <cellStyle name="Normal 2 43" xfId="233" xr:uid="{00000000-0005-0000-0000-0000EB000000}"/>
    <cellStyle name="Normal 2 44" xfId="234" xr:uid="{00000000-0005-0000-0000-0000EC000000}"/>
    <cellStyle name="Normal 2 45" xfId="235" xr:uid="{00000000-0005-0000-0000-0000ED000000}"/>
    <cellStyle name="Normal 2 46" xfId="236" xr:uid="{00000000-0005-0000-0000-0000EE000000}"/>
    <cellStyle name="Normal 2 47" xfId="237" xr:uid="{00000000-0005-0000-0000-0000EF000000}"/>
    <cellStyle name="Normal 2 48" xfId="238" xr:uid="{00000000-0005-0000-0000-0000F0000000}"/>
    <cellStyle name="Normal 2 49" xfId="239" xr:uid="{00000000-0005-0000-0000-0000F1000000}"/>
    <cellStyle name="Normal 2 5" xfId="240" xr:uid="{00000000-0005-0000-0000-0000F2000000}"/>
    <cellStyle name="Normal 2 50" xfId="241" xr:uid="{00000000-0005-0000-0000-0000F3000000}"/>
    <cellStyle name="Normal 2 6" xfId="242" xr:uid="{00000000-0005-0000-0000-0000F4000000}"/>
    <cellStyle name="Normal 2 7" xfId="243" xr:uid="{00000000-0005-0000-0000-0000F5000000}"/>
    <cellStyle name="Normal 2 8" xfId="244" xr:uid="{00000000-0005-0000-0000-0000F6000000}"/>
    <cellStyle name="Normal 2 9" xfId="245" xr:uid="{00000000-0005-0000-0000-0000F7000000}"/>
    <cellStyle name="Normal 25" xfId="262" xr:uid="{12671B5F-ED90-4A64-9359-477E98BC7CB2}"/>
    <cellStyle name="Normal 3" xfId="4" xr:uid="{00000000-0005-0000-0000-0000F8000000}"/>
    <cellStyle name="Normal 3 2 2 3 2" xfId="263" xr:uid="{6E3142B9-82B0-42B6-8840-463183862AFF}"/>
    <cellStyle name="Normal 30" xfId="253" xr:uid="{00000000-0005-0000-0000-0000F9000000}"/>
    <cellStyle name="Normal 4" xfId="246" xr:uid="{00000000-0005-0000-0000-0000FA000000}"/>
    <cellStyle name="Normal 5" xfId="7" xr:uid="{00000000-0005-0000-0000-0000FB000000}"/>
    <cellStyle name="Normal 5 2" xfId="261" xr:uid="{272452FC-28EA-4CA7-98AF-9943CF3995EE}"/>
    <cellStyle name="Normal 5 2 2 7" xfId="9" xr:uid="{00000000-0005-0000-0000-0000FC000000}"/>
    <cellStyle name="Normal 6" xfId="11" xr:uid="{00000000-0005-0000-0000-0000FD000000}"/>
    <cellStyle name="Normal 6 2" xfId="254" xr:uid="{00000000-0005-0000-0000-0000FE000000}"/>
    <cellStyle name="Normal 7" xfId="6" xr:uid="{00000000-0005-0000-0000-0000FF000000}"/>
    <cellStyle name="Normal 8" xfId="247" xr:uid="{00000000-0005-0000-0000-000000010000}"/>
    <cellStyle name="Normal 9" xfId="248" xr:uid="{00000000-0005-0000-0000-000001010000}"/>
    <cellStyle name="Normal 9 2" xfId="255" xr:uid="{00000000-0005-0000-0000-000002010000}"/>
    <cellStyle name="Normal 95 7" xfId="8" xr:uid="{00000000-0005-0000-0000-000003010000}"/>
    <cellStyle name="Style 1" xfId="249" xr:uid="{00000000-0005-0000-0000-000004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1971675</xdr:colOff>
      <xdr:row>21</xdr:row>
      <xdr:rowOff>0</xdr:rowOff>
    </xdr:from>
    <xdr:to>
      <xdr:col>1</xdr:col>
      <xdr:colOff>1971675</xdr:colOff>
      <xdr:row>21</xdr:row>
      <xdr:rowOff>161925</xdr:rowOff>
    </xdr:to>
    <xdr:sp macro="" textlink="">
      <xdr:nvSpPr>
        <xdr:cNvPr id="2" name="Text Box 101">
          <a:extLst>
            <a:ext uri="{FF2B5EF4-FFF2-40B4-BE49-F238E27FC236}">
              <a16:creationId xmlns:a16="http://schemas.microsoft.com/office/drawing/2014/main" id="{64ED5CE4-CDB2-4FA2-A246-105724C26DB3}"/>
            </a:ext>
          </a:extLst>
        </xdr:cNvPr>
        <xdr:cNvSpPr txBox="1">
          <a:spLocks noChangeArrowheads="1"/>
        </xdr:cNvSpPr>
      </xdr:nvSpPr>
      <xdr:spPr bwMode="auto">
        <a:xfrm>
          <a:off x="3175635" y="5554980"/>
          <a:ext cx="0" cy="161925"/>
        </a:xfrm>
        <a:prstGeom prst="rect">
          <a:avLst/>
        </a:prstGeom>
        <a:noFill/>
        <a:ln w="9525">
          <a:noFill/>
          <a:miter lim="800000"/>
          <a:headEnd/>
          <a:tailEnd/>
        </a:ln>
      </xdr:spPr>
    </xdr:sp>
    <xdr:clientData/>
  </xdr:twoCellAnchor>
  <xdr:twoCellAnchor>
    <xdr:from>
      <xdr:col>1</xdr:col>
      <xdr:colOff>1981200</xdr:colOff>
      <xdr:row>21</xdr:row>
      <xdr:rowOff>0</xdr:rowOff>
    </xdr:from>
    <xdr:to>
      <xdr:col>1</xdr:col>
      <xdr:colOff>1981200</xdr:colOff>
      <xdr:row>21</xdr:row>
      <xdr:rowOff>161925</xdr:rowOff>
    </xdr:to>
    <xdr:sp macro="" textlink="">
      <xdr:nvSpPr>
        <xdr:cNvPr id="3" name="Text Box 102">
          <a:extLst>
            <a:ext uri="{FF2B5EF4-FFF2-40B4-BE49-F238E27FC236}">
              <a16:creationId xmlns:a16="http://schemas.microsoft.com/office/drawing/2014/main" id="{9EAC2791-596E-4887-A8FD-EE02BEDBC9E3}"/>
            </a:ext>
          </a:extLst>
        </xdr:cNvPr>
        <xdr:cNvSpPr txBox="1">
          <a:spLocks noChangeArrowheads="1"/>
        </xdr:cNvSpPr>
      </xdr:nvSpPr>
      <xdr:spPr bwMode="auto">
        <a:xfrm>
          <a:off x="3185160" y="5554980"/>
          <a:ext cx="0" cy="161925"/>
        </a:xfrm>
        <a:prstGeom prst="rect">
          <a:avLst/>
        </a:prstGeom>
        <a:noFill/>
        <a:ln w="9525">
          <a:noFill/>
          <a:miter lim="800000"/>
          <a:headEnd/>
          <a:tailEnd/>
        </a:ln>
      </xdr:spPr>
    </xdr:sp>
    <xdr:clientData/>
  </xdr:twoCellAnchor>
  <xdr:twoCellAnchor>
    <xdr:from>
      <xdr:col>1</xdr:col>
      <xdr:colOff>1981200</xdr:colOff>
      <xdr:row>37</xdr:row>
      <xdr:rowOff>0</xdr:rowOff>
    </xdr:from>
    <xdr:to>
      <xdr:col>1</xdr:col>
      <xdr:colOff>1981200</xdr:colOff>
      <xdr:row>37</xdr:row>
      <xdr:rowOff>28575</xdr:rowOff>
    </xdr:to>
    <xdr:sp macro="" textlink="">
      <xdr:nvSpPr>
        <xdr:cNvPr id="4" name="Text Box 103">
          <a:extLst>
            <a:ext uri="{FF2B5EF4-FFF2-40B4-BE49-F238E27FC236}">
              <a16:creationId xmlns:a16="http://schemas.microsoft.com/office/drawing/2014/main" id="{DCF56728-99D9-4D14-8F78-97D153F18DF4}"/>
            </a:ext>
          </a:extLst>
        </xdr:cNvPr>
        <xdr:cNvSpPr txBox="1">
          <a:spLocks noChangeArrowheads="1"/>
        </xdr:cNvSpPr>
      </xdr:nvSpPr>
      <xdr:spPr bwMode="auto">
        <a:xfrm>
          <a:off x="3185160" y="9761220"/>
          <a:ext cx="0" cy="28575"/>
        </a:xfrm>
        <a:prstGeom prst="rect">
          <a:avLst/>
        </a:prstGeom>
        <a:noFill/>
        <a:ln w="9525">
          <a:noFill/>
          <a:miter lim="800000"/>
          <a:headEnd/>
          <a:tailEnd/>
        </a:ln>
      </xdr:spPr>
    </xdr:sp>
    <xdr:clientData/>
  </xdr:twoCellAnchor>
  <xdr:twoCellAnchor>
    <xdr:from>
      <xdr:col>1</xdr:col>
      <xdr:colOff>1981200</xdr:colOff>
      <xdr:row>37</xdr:row>
      <xdr:rowOff>0</xdr:rowOff>
    </xdr:from>
    <xdr:to>
      <xdr:col>1</xdr:col>
      <xdr:colOff>1981200</xdr:colOff>
      <xdr:row>37</xdr:row>
      <xdr:rowOff>57150</xdr:rowOff>
    </xdr:to>
    <xdr:sp macro="" textlink="">
      <xdr:nvSpPr>
        <xdr:cNvPr id="5" name="Text Box 108">
          <a:extLst>
            <a:ext uri="{FF2B5EF4-FFF2-40B4-BE49-F238E27FC236}">
              <a16:creationId xmlns:a16="http://schemas.microsoft.com/office/drawing/2014/main" id="{1A1A59EA-3D06-4BC6-867F-4DEC95DA67C4}"/>
            </a:ext>
          </a:extLst>
        </xdr:cNvPr>
        <xdr:cNvSpPr txBox="1">
          <a:spLocks noChangeArrowheads="1"/>
        </xdr:cNvSpPr>
      </xdr:nvSpPr>
      <xdr:spPr bwMode="auto">
        <a:xfrm>
          <a:off x="3185160" y="9761220"/>
          <a:ext cx="0" cy="57150"/>
        </a:xfrm>
        <a:prstGeom prst="rect">
          <a:avLst/>
        </a:prstGeom>
        <a:noFill/>
        <a:ln w="9525">
          <a:noFill/>
          <a:miter lim="800000"/>
          <a:headEnd/>
          <a:tailEnd/>
        </a:ln>
      </xdr:spPr>
    </xdr:sp>
    <xdr:clientData/>
  </xdr:twoCellAnchor>
  <xdr:twoCellAnchor>
    <xdr:from>
      <xdr:col>1</xdr:col>
      <xdr:colOff>1971675</xdr:colOff>
      <xdr:row>18</xdr:row>
      <xdr:rowOff>0</xdr:rowOff>
    </xdr:from>
    <xdr:to>
      <xdr:col>1</xdr:col>
      <xdr:colOff>1971675</xdr:colOff>
      <xdr:row>18</xdr:row>
      <xdr:rowOff>161925</xdr:rowOff>
    </xdr:to>
    <xdr:sp macro="" textlink="">
      <xdr:nvSpPr>
        <xdr:cNvPr id="6" name="Text Box 101">
          <a:extLst>
            <a:ext uri="{FF2B5EF4-FFF2-40B4-BE49-F238E27FC236}">
              <a16:creationId xmlns:a16="http://schemas.microsoft.com/office/drawing/2014/main" id="{76AC411D-FB7B-4102-8D52-859BB358BB29}"/>
            </a:ext>
          </a:extLst>
        </xdr:cNvPr>
        <xdr:cNvSpPr txBox="1">
          <a:spLocks noChangeArrowheads="1"/>
        </xdr:cNvSpPr>
      </xdr:nvSpPr>
      <xdr:spPr bwMode="auto">
        <a:xfrm>
          <a:off x="3175635" y="5052060"/>
          <a:ext cx="0" cy="161925"/>
        </a:xfrm>
        <a:prstGeom prst="rect">
          <a:avLst/>
        </a:prstGeom>
        <a:noFill/>
        <a:ln w="9525">
          <a:noFill/>
          <a:miter lim="800000"/>
          <a:headEnd/>
          <a:tailEnd/>
        </a:ln>
      </xdr:spPr>
    </xdr:sp>
    <xdr:clientData/>
  </xdr:twoCellAnchor>
  <xdr:twoCellAnchor>
    <xdr:from>
      <xdr:col>1</xdr:col>
      <xdr:colOff>1981200</xdr:colOff>
      <xdr:row>18</xdr:row>
      <xdr:rowOff>0</xdr:rowOff>
    </xdr:from>
    <xdr:to>
      <xdr:col>1</xdr:col>
      <xdr:colOff>1981200</xdr:colOff>
      <xdr:row>18</xdr:row>
      <xdr:rowOff>161925</xdr:rowOff>
    </xdr:to>
    <xdr:sp macro="" textlink="">
      <xdr:nvSpPr>
        <xdr:cNvPr id="7" name="Text Box 102">
          <a:extLst>
            <a:ext uri="{FF2B5EF4-FFF2-40B4-BE49-F238E27FC236}">
              <a16:creationId xmlns:a16="http://schemas.microsoft.com/office/drawing/2014/main" id="{538F5179-E4DF-487A-9F76-A0550EDFB603}"/>
            </a:ext>
          </a:extLst>
        </xdr:cNvPr>
        <xdr:cNvSpPr txBox="1">
          <a:spLocks noChangeArrowheads="1"/>
        </xdr:cNvSpPr>
      </xdr:nvSpPr>
      <xdr:spPr bwMode="auto">
        <a:xfrm>
          <a:off x="3185160" y="5052060"/>
          <a:ext cx="0" cy="161925"/>
        </a:xfrm>
        <a:prstGeom prst="rect">
          <a:avLst/>
        </a:prstGeom>
        <a:noFill/>
        <a:ln w="9525">
          <a:noFill/>
          <a:miter lim="800000"/>
          <a:headEnd/>
          <a:tailEnd/>
        </a:ln>
      </xdr:spPr>
    </xdr:sp>
    <xdr:clientData/>
  </xdr:twoCellAnchor>
  <xdr:twoCellAnchor>
    <xdr:from>
      <xdr:col>1</xdr:col>
      <xdr:colOff>1971675</xdr:colOff>
      <xdr:row>31</xdr:row>
      <xdr:rowOff>0</xdr:rowOff>
    </xdr:from>
    <xdr:to>
      <xdr:col>1</xdr:col>
      <xdr:colOff>1971675</xdr:colOff>
      <xdr:row>31</xdr:row>
      <xdr:rowOff>161925</xdr:rowOff>
    </xdr:to>
    <xdr:sp macro="" textlink="">
      <xdr:nvSpPr>
        <xdr:cNvPr id="8" name="Text Box 101">
          <a:extLst>
            <a:ext uri="{FF2B5EF4-FFF2-40B4-BE49-F238E27FC236}">
              <a16:creationId xmlns:a16="http://schemas.microsoft.com/office/drawing/2014/main" id="{0D97288C-B70D-4B4A-95D9-044B619A6422}"/>
            </a:ext>
          </a:extLst>
        </xdr:cNvPr>
        <xdr:cNvSpPr txBox="1">
          <a:spLocks noChangeArrowheads="1"/>
        </xdr:cNvSpPr>
      </xdr:nvSpPr>
      <xdr:spPr bwMode="auto">
        <a:xfrm>
          <a:off x="3175635" y="8755380"/>
          <a:ext cx="0" cy="161925"/>
        </a:xfrm>
        <a:prstGeom prst="rect">
          <a:avLst/>
        </a:prstGeom>
        <a:noFill/>
        <a:ln w="9525">
          <a:noFill/>
          <a:miter lim="800000"/>
          <a:headEnd/>
          <a:tailEnd/>
        </a:ln>
      </xdr:spPr>
    </xdr:sp>
    <xdr:clientData/>
  </xdr:twoCellAnchor>
  <xdr:twoCellAnchor>
    <xdr:from>
      <xdr:col>1</xdr:col>
      <xdr:colOff>1981200</xdr:colOff>
      <xdr:row>31</xdr:row>
      <xdr:rowOff>0</xdr:rowOff>
    </xdr:from>
    <xdr:to>
      <xdr:col>1</xdr:col>
      <xdr:colOff>1981200</xdr:colOff>
      <xdr:row>31</xdr:row>
      <xdr:rowOff>161925</xdr:rowOff>
    </xdr:to>
    <xdr:sp macro="" textlink="">
      <xdr:nvSpPr>
        <xdr:cNvPr id="9" name="Text Box 102">
          <a:extLst>
            <a:ext uri="{FF2B5EF4-FFF2-40B4-BE49-F238E27FC236}">
              <a16:creationId xmlns:a16="http://schemas.microsoft.com/office/drawing/2014/main" id="{5253F267-1060-486B-9025-71B4B1ABAC30}"/>
            </a:ext>
          </a:extLst>
        </xdr:cNvPr>
        <xdr:cNvSpPr txBox="1">
          <a:spLocks noChangeArrowheads="1"/>
        </xdr:cNvSpPr>
      </xdr:nvSpPr>
      <xdr:spPr bwMode="auto">
        <a:xfrm>
          <a:off x="3185160" y="8755380"/>
          <a:ext cx="0" cy="161925"/>
        </a:xfrm>
        <a:prstGeom prst="rect">
          <a:avLst/>
        </a:prstGeom>
        <a:noFill/>
        <a:ln w="9525">
          <a:noFill/>
          <a:miter lim="800000"/>
          <a:headEnd/>
          <a:tailEnd/>
        </a:ln>
      </xdr:spPr>
    </xdr:sp>
    <xdr:clientData/>
  </xdr:twoCellAnchor>
  <xdr:twoCellAnchor>
    <xdr:from>
      <xdr:col>1</xdr:col>
      <xdr:colOff>1971675</xdr:colOff>
      <xdr:row>50</xdr:row>
      <xdr:rowOff>0</xdr:rowOff>
    </xdr:from>
    <xdr:to>
      <xdr:col>1</xdr:col>
      <xdr:colOff>1971675</xdr:colOff>
      <xdr:row>50</xdr:row>
      <xdr:rowOff>161925</xdr:rowOff>
    </xdr:to>
    <xdr:sp macro="" textlink="">
      <xdr:nvSpPr>
        <xdr:cNvPr id="10" name="Text Box 101">
          <a:extLst>
            <a:ext uri="{FF2B5EF4-FFF2-40B4-BE49-F238E27FC236}">
              <a16:creationId xmlns:a16="http://schemas.microsoft.com/office/drawing/2014/main" id="{DC3FBF62-9941-43D4-8B76-AE2268A59316}"/>
            </a:ext>
          </a:extLst>
        </xdr:cNvPr>
        <xdr:cNvSpPr txBox="1">
          <a:spLocks noChangeArrowheads="1"/>
        </xdr:cNvSpPr>
      </xdr:nvSpPr>
      <xdr:spPr bwMode="auto">
        <a:xfrm>
          <a:off x="3175635" y="13632180"/>
          <a:ext cx="0" cy="161925"/>
        </a:xfrm>
        <a:prstGeom prst="rect">
          <a:avLst/>
        </a:prstGeom>
        <a:noFill/>
        <a:ln w="9525">
          <a:noFill/>
          <a:miter lim="800000"/>
          <a:headEnd/>
          <a:tailEnd/>
        </a:ln>
      </xdr:spPr>
    </xdr:sp>
    <xdr:clientData/>
  </xdr:twoCellAnchor>
  <xdr:twoCellAnchor>
    <xdr:from>
      <xdr:col>1</xdr:col>
      <xdr:colOff>1981200</xdr:colOff>
      <xdr:row>50</xdr:row>
      <xdr:rowOff>0</xdr:rowOff>
    </xdr:from>
    <xdr:to>
      <xdr:col>1</xdr:col>
      <xdr:colOff>1981200</xdr:colOff>
      <xdr:row>50</xdr:row>
      <xdr:rowOff>161925</xdr:rowOff>
    </xdr:to>
    <xdr:sp macro="" textlink="">
      <xdr:nvSpPr>
        <xdr:cNvPr id="11" name="Text Box 102">
          <a:extLst>
            <a:ext uri="{FF2B5EF4-FFF2-40B4-BE49-F238E27FC236}">
              <a16:creationId xmlns:a16="http://schemas.microsoft.com/office/drawing/2014/main" id="{649F6338-9140-4B2E-AB28-B0970D5E7D13}"/>
            </a:ext>
          </a:extLst>
        </xdr:cNvPr>
        <xdr:cNvSpPr txBox="1">
          <a:spLocks noChangeArrowheads="1"/>
        </xdr:cNvSpPr>
      </xdr:nvSpPr>
      <xdr:spPr bwMode="auto">
        <a:xfrm>
          <a:off x="3185160" y="13632180"/>
          <a:ext cx="0" cy="161925"/>
        </a:xfrm>
        <a:prstGeom prst="rect">
          <a:avLst/>
        </a:prstGeom>
        <a:noFill/>
        <a:ln w="9525">
          <a:noFill/>
          <a:miter lim="800000"/>
          <a:headEnd/>
          <a:tailEnd/>
        </a:ln>
      </xdr:spPr>
    </xdr:sp>
    <xdr:clientData/>
  </xdr:twoCellAnchor>
  <xdr:twoCellAnchor>
    <xdr:from>
      <xdr:col>1</xdr:col>
      <xdr:colOff>1971675</xdr:colOff>
      <xdr:row>45</xdr:row>
      <xdr:rowOff>0</xdr:rowOff>
    </xdr:from>
    <xdr:to>
      <xdr:col>1</xdr:col>
      <xdr:colOff>1971675</xdr:colOff>
      <xdr:row>45</xdr:row>
      <xdr:rowOff>161925</xdr:rowOff>
    </xdr:to>
    <xdr:sp macro="" textlink="">
      <xdr:nvSpPr>
        <xdr:cNvPr id="14" name="Text Box 101">
          <a:extLst>
            <a:ext uri="{FF2B5EF4-FFF2-40B4-BE49-F238E27FC236}">
              <a16:creationId xmlns:a16="http://schemas.microsoft.com/office/drawing/2014/main" id="{69800E70-B44A-402A-B5B8-288244B5FCCA}"/>
            </a:ext>
          </a:extLst>
        </xdr:cNvPr>
        <xdr:cNvSpPr txBox="1">
          <a:spLocks noChangeArrowheads="1"/>
        </xdr:cNvSpPr>
      </xdr:nvSpPr>
      <xdr:spPr bwMode="auto">
        <a:xfrm>
          <a:off x="3175635" y="12793980"/>
          <a:ext cx="0" cy="161925"/>
        </a:xfrm>
        <a:prstGeom prst="rect">
          <a:avLst/>
        </a:prstGeom>
        <a:noFill/>
        <a:ln w="9525">
          <a:noFill/>
          <a:miter lim="800000"/>
          <a:headEnd/>
          <a:tailEnd/>
        </a:ln>
      </xdr:spPr>
    </xdr:sp>
    <xdr:clientData/>
  </xdr:twoCellAnchor>
  <xdr:twoCellAnchor>
    <xdr:from>
      <xdr:col>1</xdr:col>
      <xdr:colOff>1981200</xdr:colOff>
      <xdr:row>45</xdr:row>
      <xdr:rowOff>0</xdr:rowOff>
    </xdr:from>
    <xdr:to>
      <xdr:col>1</xdr:col>
      <xdr:colOff>1981200</xdr:colOff>
      <xdr:row>45</xdr:row>
      <xdr:rowOff>161925</xdr:rowOff>
    </xdr:to>
    <xdr:sp macro="" textlink="">
      <xdr:nvSpPr>
        <xdr:cNvPr id="15" name="Text Box 102">
          <a:extLst>
            <a:ext uri="{FF2B5EF4-FFF2-40B4-BE49-F238E27FC236}">
              <a16:creationId xmlns:a16="http://schemas.microsoft.com/office/drawing/2014/main" id="{833FF669-470E-413A-BF79-263FC06F3072}"/>
            </a:ext>
          </a:extLst>
        </xdr:cNvPr>
        <xdr:cNvSpPr txBox="1">
          <a:spLocks noChangeArrowheads="1"/>
        </xdr:cNvSpPr>
      </xdr:nvSpPr>
      <xdr:spPr bwMode="auto">
        <a:xfrm>
          <a:off x="3185160" y="12793980"/>
          <a:ext cx="0" cy="161925"/>
        </a:xfrm>
        <a:prstGeom prst="rect">
          <a:avLst/>
        </a:prstGeom>
        <a:noFill/>
        <a:ln w="9525">
          <a:noFill/>
          <a:miter lim="800000"/>
          <a:headEnd/>
          <a:tailEnd/>
        </a:ln>
      </xdr:spPr>
    </xdr:sp>
    <xdr:clientData/>
  </xdr:twoCellAnchor>
  <xdr:twoCellAnchor>
    <xdr:from>
      <xdr:col>1</xdr:col>
      <xdr:colOff>1971675</xdr:colOff>
      <xdr:row>43</xdr:row>
      <xdr:rowOff>0</xdr:rowOff>
    </xdr:from>
    <xdr:to>
      <xdr:col>1</xdr:col>
      <xdr:colOff>1971675</xdr:colOff>
      <xdr:row>43</xdr:row>
      <xdr:rowOff>161925</xdr:rowOff>
    </xdr:to>
    <xdr:sp macro="" textlink="">
      <xdr:nvSpPr>
        <xdr:cNvPr id="18" name="Text Box 101">
          <a:extLst>
            <a:ext uri="{FF2B5EF4-FFF2-40B4-BE49-F238E27FC236}">
              <a16:creationId xmlns:a16="http://schemas.microsoft.com/office/drawing/2014/main" id="{E4B74B9B-9582-47FA-AB37-3657C8B36639}"/>
            </a:ext>
          </a:extLst>
        </xdr:cNvPr>
        <xdr:cNvSpPr txBox="1">
          <a:spLocks noChangeArrowheads="1"/>
        </xdr:cNvSpPr>
      </xdr:nvSpPr>
      <xdr:spPr bwMode="auto">
        <a:xfrm>
          <a:off x="3175635" y="12458700"/>
          <a:ext cx="0" cy="161925"/>
        </a:xfrm>
        <a:prstGeom prst="rect">
          <a:avLst/>
        </a:prstGeom>
        <a:noFill/>
        <a:ln w="9525">
          <a:noFill/>
          <a:miter lim="800000"/>
          <a:headEnd/>
          <a:tailEnd/>
        </a:ln>
      </xdr:spPr>
    </xdr:sp>
    <xdr:clientData/>
  </xdr:twoCellAnchor>
  <xdr:twoCellAnchor>
    <xdr:from>
      <xdr:col>1</xdr:col>
      <xdr:colOff>1981200</xdr:colOff>
      <xdr:row>43</xdr:row>
      <xdr:rowOff>0</xdr:rowOff>
    </xdr:from>
    <xdr:to>
      <xdr:col>1</xdr:col>
      <xdr:colOff>1981200</xdr:colOff>
      <xdr:row>43</xdr:row>
      <xdr:rowOff>161925</xdr:rowOff>
    </xdr:to>
    <xdr:sp macro="" textlink="">
      <xdr:nvSpPr>
        <xdr:cNvPr id="19" name="Text Box 102">
          <a:extLst>
            <a:ext uri="{FF2B5EF4-FFF2-40B4-BE49-F238E27FC236}">
              <a16:creationId xmlns:a16="http://schemas.microsoft.com/office/drawing/2014/main" id="{42E96669-4EB7-4F92-8700-EF16758C69FA}"/>
            </a:ext>
          </a:extLst>
        </xdr:cNvPr>
        <xdr:cNvSpPr txBox="1">
          <a:spLocks noChangeArrowheads="1"/>
        </xdr:cNvSpPr>
      </xdr:nvSpPr>
      <xdr:spPr bwMode="auto">
        <a:xfrm>
          <a:off x="3185160" y="12458700"/>
          <a:ext cx="0" cy="161925"/>
        </a:xfrm>
        <a:prstGeom prst="rect">
          <a:avLst/>
        </a:prstGeom>
        <a:noFill/>
        <a:ln w="9525">
          <a:noFill/>
          <a:miter lim="800000"/>
          <a:headEnd/>
          <a:tailEnd/>
        </a:ln>
      </xdr:spPr>
    </xdr:sp>
    <xdr:clientData/>
  </xdr:twoCellAnchor>
  <xdr:twoCellAnchor>
    <xdr:from>
      <xdr:col>1</xdr:col>
      <xdr:colOff>1971675</xdr:colOff>
      <xdr:row>44</xdr:row>
      <xdr:rowOff>0</xdr:rowOff>
    </xdr:from>
    <xdr:to>
      <xdr:col>1</xdr:col>
      <xdr:colOff>1971675</xdr:colOff>
      <xdr:row>44</xdr:row>
      <xdr:rowOff>161925</xdr:rowOff>
    </xdr:to>
    <xdr:sp macro="" textlink="">
      <xdr:nvSpPr>
        <xdr:cNvPr id="20" name="Text Box 101">
          <a:extLst>
            <a:ext uri="{FF2B5EF4-FFF2-40B4-BE49-F238E27FC236}">
              <a16:creationId xmlns:a16="http://schemas.microsoft.com/office/drawing/2014/main" id="{E3F894A4-BFDF-4E8B-BEFB-D60F0DE1694C}"/>
            </a:ext>
          </a:extLst>
        </xdr:cNvPr>
        <xdr:cNvSpPr txBox="1">
          <a:spLocks noChangeArrowheads="1"/>
        </xdr:cNvSpPr>
      </xdr:nvSpPr>
      <xdr:spPr bwMode="auto">
        <a:xfrm>
          <a:off x="3175635" y="12626340"/>
          <a:ext cx="0" cy="161925"/>
        </a:xfrm>
        <a:prstGeom prst="rect">
          <a:avLst/>
        </a:prstGeom>
        <a:noFill/>
        <a:ln w="9525">
          <a:noFill/>
          <a:miter lim="800000"/>
          <a:headEnd/>
          <a:tailEnd/>
        </a:ln>
      </xdr:spPr>
    </xdr:sp>
    <xdr:clientData/>
  </xdr:twoCellAnchor>
  <xdr:twoCellAnchor>
    <xdr:from>
      <xdr:col>1</xdr:col>
      <xdr:colOff>1981200</xdr:colOff>
      <xdr:row>44</xdr:row>
      <xdr:rowOff>0</xdr:rowOff>
    </xdr:from>
    <xdr:to>
      <xdr:col>1</xdr:col>
      <xdr:colOff>1981200</xdr:colOff>
      <xdr:row>44</xdr:row>
      <xdr:rowOff>161925</xdr:rowOff>
    </xdr:to>
    <xdr:sp macro="" textlink="">
      <xdr:nvSpPr>
        <xdr:cNvPr id="21" name="Text Box 102">
          <a:extLst>
            <a:ext uri="{FF2B5EF4-FFF2-40B4-BE49-F238E27FC236}">
              <a16:creationId xmlns:a16="http://schemas.microsoft.com/office/drawing/2014/main" id="{73AFBAC6-E121-4F42-B07B-CA650935D0B1}"/>
            </a:ext>
          </a:extLst>
        </xdr:cNvPr>
        <xdr:cNvSpPr txBox="1">
          <a:spLocks noChangeArrowheads="1"/>
        </xdr:cNvSpPr>
      </xdr:nvSpPr>
      <xdr:spPr bwMode="auto">
        <a:xfrm>
          <a:off x="3185160" y="12626340"/>
          <a:ext cx="0" cy="161925"/>
        </a:xfrm>
        <a:prstGeom prst="rect">
          <a:avLst/>
        </a:prstGeom>
        <a:noFill/>
        <a:ln w="9525">
          <a:noFill/>
          <a:miter lim="800000"/>
          <a:headEnd/>
          <a:tailEnd/>
        </a:ln>
      </xdr:spPr>
    </xdr:sp>
    <xdr:clientData/>
  </xdr:twoCellAnchor>
  <xdr:twoCellAnchor>
    <xdr:from>
      <xdr:col>1</xdr:col>
      <xdr:colOff>1971675</xdr:colOff>
      <xdr:row>46</xdr:row>
      <xdr:rowOff>0</xdr:rowOff>
    </xdr:from>
    <xdr:to>
      <xdr:col>1</xdr:col>
      <xdr:colOff>1971675</xdr:colOff>
      <xdr:row>46</xdr:row>
      <xdr:rowOff>161925</xdr:rowOff>
    </xdr:to>
    <xdr:sp macro="" textlink="">
      <xdr:nvSpPr>
        <xdr:cNvPr id="22" name="Text Box 101">
          <a:extLst>
            <a:ext uri="{FF2B5EF4-FFF2-40B4-BE49-F238E27FC236}">
              <a16:creationId xmlns:a16="http://schemas.microsoft.com/office/drawing/2014/main" id="{1F872CCC-D620-432A-B2D8-80E32295BA0B}"/>
            </a:ext>
          </a:extLst>
        </xdr:cNvPr>
        <xdr:cNvSpPr txBox="1">
          <a:spLocks noChangeArrowheads="1"/>
        </xdr:cNvSpPr>
      </xdr:nvSpPr>
      <xdr:spPr bwMode="auto">
        <a:xfrm>
          <a:off x="3175635" y="12961620"/>
          <a:ext cx="0" cy="161925"/>
        </a:xfrm>
        <a:prstGeom prst="rect">
          <a:avLst/>
        </a:prstGeom>
        <a:noFill/>
        <a:ln w="9525">
          <a:noFill/>
          <a:miter lim="800000"/>
          <a:headEnd/>
          <a:tailEnd/>
        </a:ln>
      </xdr:spPr>
    </xdr:sp>
    <xdr:clientData/>
  </xdr:twoCellAnchor>
  <xdr:twoCellAnchor>
    <xdr:from>
      <xdr:col>1</xdr:col>
      <xdr:colOff>1981200</xdr:colOff>
      <xdr:row>46</xdr:row>
      <xdr:rowOff>0</xdr:rowOff>
    </xdr:from>
    <xdr:to>
      <xdr:col>1</xdr:col>
      <xdr:colOff>1981200</xdr:colOff>
      <xdr:row>46</xdr:row>
      <xdr:rowOff>161925</xdr:rowOff>
    </xdr:to>
    <xdr:sp macro="" textlink="">
      <xdr:nvSpPr>
        <xdr:cNvPr id="23" name="Text Box 102">
          <a:extLst>
            <a:ext uri="{FF2B5EF4-FFF2-40B4-BE49-F238E27FC236}">
              <a16:creationId xmlns:a16="http://schemas.microsoft.com/office/drawing/2014/main" id="{B5CE25E0-C0DE-4F12-A41E-1757F3160253}"/>
            </a:ext>
          </a:extLst>
        </xdr:cNvPr>
        <xdr:cNvSpPr txBox="1">
          <a:spLocks noChangeArrowheads="1"/>
        </xdr:cNvSpPr>
      </xdr:nvSpPr>
      <xdr:spPr bwMode="auto">
        <a:xfrm>
          <a:off x="3185160" y="12961620"/>
          <a:ext cx="0" cy="161925"/>
        </a:xfrm>
        <a:prstGeom prst="rect">
          <a:avLst/>
        </a:prstGeom>
        <a:noFill/>
        <a:ln w="9525">
          <a:noFill/>
          <a:miter lim="800000"/>
          <a:headEnd/>
          <a:tailEnd/>
        </a:ln>
      </xdr:spPr>
    </xdr:sp>
    <xdr:clientData/>
  </xdr:twoCellAnchor>
  <xdr:twoCellAnchor>
    <xdr:from>
      <xdr:col>1</xdr:col>
      <xdr:colOff>1971675</xdr:colOff>
      <xdr:row>15</xdr:row>
      <xdr:rowOff>0</xdr:rowOff>
    </xdr:from>
    <xdr:to>
      <xdr:col>1</xdr:col>
      <xdr:colOff>1971675</xdr:colOff>
      <xdr:row>15</xdr:row>
      <xdr:rowOff>161925</xdr:rowOff>
    </xdr:to>
    <xdr:sp macro="" textlink="">
      <xdr:nvSpPr>
        <xdr:cNvPr id="24" name="Text Box 101">
          <a:extLst>
            <a:ext uri="{FF2B5EF4-FFF2-40B4-BE49-F238E27FC236}">
              <a16:creationId xmlns:a16="http://schemas.microsoft.com/office/drawing/2014/main" id="{27868E90-84F3-420C-8858-9E7B4574BFCC}"/>
            </a:ext>
          </a:extLst>
        </xdr:cNvPr>
        <xdr:cNvSpPr txBox="1">
          <a:spLocks noChangeArrowheads="1"/>
        </xdr:cNvSpPr>
      </xdr:nvSpPr>
      <xdr:spPr bwMode="auto">
        <a:xfrm>
          <a:off x="2649855" y="13091160"/>
          <a:ext cx="0" cy="161925"/>
        </a:xfrm>
        <a:prstGeom prst="rect">
          <a:avLst/>
        </a:prstGeom>
        <a:noFill/>
        <a:ln w="9525">
          <a:noFill/>
          <a:miter lim="800000"/>
          <a:headEnd/>
          <a:tailEnd/>
        </a:ln>
      </xdr:spPr>
    </xdr:sp>
    <xdr:clientData/>
  </xdr:twoCellAnchor>
  <xdr:twoCellAnchor>
    <xdr:from>
      <xdr:col>1</xdr:col>
      <xdr:colOff>1981200</xdr:colOff>
      <xdr:row>15</xdr:row>
      <xdr:rowOff>0</xdr:rowOff>
    </xdr:from>
    <xdr:to>
      <xdr:col>1</xdr:col>
      <xdr:colOff>1981200</xdr:colOff>
      <xdr:row>15</xdr:row>
      <xdr:rowOff>161925</xdr:rowOff>
    </xdr:to>
    <xdr:sp macro="" textlink="">
      <xdr:nvSpPr>
        <xdr:cNvPr id="25" name="Text Box 102">
          <a:extLst>
            <a:ext uri="{FF2B5EF4-FFF2-40B4-BE49-F238E27FC236}">
              <a16:creationId xmlns:a16="http://schemas.microsoft.com/office/drawing/2014/main" id="{96E0FA27-F298-4EBC-BAAA-73E08DB06AFC}"/>
            </a:ext>
          </a:extLst>
        </xdr:cNvPr>
        <xdr:cNvSpPr txBox="1">
          <a:spLocks noChangeArrowheads="1"/>
        </xdr:cNvSpPr>
      </xdr:nvSpPr>
      <xdr:spPr bwMode="auto">
        <a:xfrm>
          <a:off x="2659380" y="13091160"/>
          <a:ext cx="0" cy="161925"/>
        </a:xfrm>
        <a:prstGeom prst="rect">
          <a:avLst/>
        </a:prstGeom>
        <a:noFill/>
        <a:ln w="9525">
          <a:noFill/>
          <a:miter lim="800000"/>
          <a:headEnd/>
          <a:tailEnd/>
        </a:ln>
      </xdr:spPr>
    </xdr:sp>
    <xdr:clientData/>
  </xdr:twoCellAnchor>
  <xdr:twoCellAnchor>
    <xdr:from>
      <xdr:col>1</xdr:col>
      <xdr:colOff>1971675</xdr:colOff>
      <xdr:row>16</xdr:row>
      <xdr:rowOff>0</xdr:rowOff>
    </xdr:from>
    <xdr:to>
      <xdr:col>1</xdr:col>
      <xdr:colOff>1971675</xdr:colOff>
      <xdr:row>16</xdr:row>
      <xdr:rowOff>161925</xdr:rowOff>
    </xdr:to>
    <xdr:sp macro="" textlink="">
      <xdr:nvSpPr>
        <xdr:cNvPr id="26" name="Text Box 101">
          <a:extLst>
            <a:ext uri="{FF2B5EF4-FFF2-40B4-BE49-F238E27FC236}">
              <a16:creationId xmlns:a16="http://schemas.microsoft.com/office/drawing/2014/main" id="{6A00793C-7568-4796-8D0D-1FB421C6A3DD}"/>
            </a:ext>
          </a:extLst>
        </xdr:cNvPr>
        <xdr:cNvSpPr txBox="1">
          <a:spLocks noChangeArrowheads="1"/>
        </xdr:cNvSpPr>
      </xdr:nvSpPr>
      <xdr:spPr bwMode="auto">
        <a:xfrm>
          <a:off x="2649855" y="13274040"/>
          <a:ext cx="0" cy="161925"/>
        </a:xfrm>
        <a:prstGeom prst="rect">
          <a:avLst/>
        </a:prstGeom>
        <a:noFill/>
        <a:ln w="9525">
          <a:noFill/>
          <a:miter lim="800000"/>
          <a:headEnd/>
          <a:tailEnd/>
        </a:ln>
      </xdr:spPr>
    </xdr:sp>
    <xdr:clientData/>
  </xdr:twoCellAnchor>
  <xdr:twoCellAnchor>
    <xdr:from>
      <xdr:col>1</xdr:col>
      <xdr:colOff>1981200</xdr:colOff>
      <xdr:row>16</xdr:row>
      <xdr:rowOff>0</xdr:rowOff>
    </xdr:from>
    <xdr:to>
      <xdr:col>1</xdr:col>
      <xdr:colOff>1981200</xdr:colOff>
      <xdr:row>16</xdr:row>
      <xdr:rowOff>161925</xdr:rowOff>
    </xdr:to>
    <xdr:sp macro="" textlink="">
      <xdr:nvSpPr>
        <xdr:cNvPr id="27" name="Text Box 102">
          <a:extLst>
            <a:ext uri="{FF2B5EF4-FFF2-40B4-BE49-F238E27FC236}">
              <a16:creationId xmlns:a16="http://schemas.microsoft.com/office/drawing/2014/main" id="{771F64BB-2796-4481-824C-8D80900BF0E7}"/>
            </a:ext>
          </a:extLst>
        </xdr:cNvPr>
        <xdr:cNvSpPr txBox="1">
          <a:spLocks noChangeArrowheads="1"/>
        </xdr:cNvSpPr>
      </xdr:nvSpPr>
      <xdr:spPr bwMode="auto">
        <a:xfrm>
          <a:off x="2659380" y="13274040"/>
          <a:ext cx="0" cy="161925"/>
        </a:xfrm>
        <a:prstGeom prst="rect">
          <a:avLst/>
        </a:prstGeom>
        <a:noFill/>
        <a:ln w="9525">
          <a:noFill/>
          <a:miter lim="800000"/>
          <a:headEnd/>
          <a:tailEnd/>
        </a:ln>
      </xdr:spPr>
    </xdr:sp>
    <xdr:clientData/>
  </xdr:twoCellAnchor>
  <xdr:twoCellAnchor>
    <xdr:from>
      <xdr:col>1</xdr:col>
      <xdr:colOff>1971675</xdr:colOff>
      <xdr:row>17</xdr:row>
      <xdr:rowOff>0</xdr:rowOff>
    </xdr:from>
    <xdr:to>
      <xdr:col>1</xdr:col>
      <xdr:colOff>1971675</xdr:colOff>
      <xdr:row>17</xdr:row>
      <xdr:rowOff>161925</xdr:rowOff>
    </xdr:to>
    <xdr:sp macro="" textlink="">
      <xdr:nvSpPr>
        <xdr:cNvPr id="28" name="Text Box 101">
          <a:extLst>
            <a:ext uri="{FF2B5EF4-FFF2-40B4-BE49-F238E27FC236}">
              <a16:creationId xmlns:a16="http://schemas.microsoft.com/office/drawing/2014/main" id="{23E3C17B-F3C2-4B92-96B5-2FCDBDC7DFAA}"/>
            </a:ext>
          </a:extLst>
        </xdr:cNvPr>
        <xdr:cNvSpPr txBox="1">
          <a:spLocks noChangeArrowheads="1"/>
        </xdr:cNvSpPr>
      </xdr:nvSpPr>
      <xdr:spPr bwMode="auto">
        <a:xfrm>
          <a:off x="2649855" y="5212080"/>
          <a:ext cx="0" cy="161925"/>
        </a:xfrm>
        <a:prstGeom prst="rect">
          <a:avLst/>
        </a:prstGeom>
        <a:noFill/>
        <a:ln w="9525">
          <a:noFill/>
          <a:miter lim="800000"/>
          <a:headEnd/>
          <a:tailEnd/>
        </a:ln>
      </xdr:spPr>
    </xdr:sp>
    <xdr:clientData/>
  </xdr:twoCellAnchor>
  <xdr:twoCellAnchor>
    <xdr:from>
      <xdr:col>1</xdr:col>
      <xdr:colOff>1981200</xdr:colOff>
      <xdr:row>17</xdr:row>
      <xdr:rowOff>0</xdr:rowOff>
    </xdr:from>
    <xdr:to>
      <xdr:col>1</xdr:col>
      <xdr:colOff>1981200</xdr:colOff>
      <xdr:row>17</xdr:row>
      <xdr:rowOff>161925</xdr:rowOff>
    </xdr:to>
    <xdr:sp macro="" textlink="">
      <xdr:nvSpPr>
        <xdr:cNvPr id="29" name="Text Box 102">
          <a:extLst>
            <a:ext uri="{FF2B5EF4-FFF2-40B4-BE49-F238E27FC236}">
              <a16:creationId xmlns:a16="http://schemas.microsoft.com/office/drawing/2014/main" id="{A6C3F23E-DCF2-4ED9-A847-FA4961D13127}"/>
            </a:ext>
          </a:extLst>
        </xdr:cNvPr>
        <xdr:cNvSpPr txBox="1">
          <a:spLocks noChangeArrowheads="1"/>
        </xdr:cNvSpPr>
      </xdr:nvSpPr>
      <xdr:spPr bwMode="auto">
        <a:xfrm>
          <a:off x="2659380" y="5212080"/>
          <a:ext cx="0" cy="16192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L52"/>
  <sheetViews>
    <sheetView tabSelected="1" zoomScale="130" zoomScaleNormal="130" zoomScaleSheetLayoutView="130" workbookViewId="0">
      <selection activeCell="C11" sqref="C11"/>
    </sheetView>
  </sheetViews>
  <sheetFormatPr defaultRowHeight="13.2"/>
  <cols>
    <col min="1" max="1" width="9.33203125" style="3" customWidth="1"/>
    <col min="2" max="2" width="50.77734375" style="4" customWidth="1"/>
    <col min="3" max="3" width="15.33203125" style="1" bestFit="1" customWidth="1"/>
    <col min="4" max="4" width="14.6640625" style="2" bestFit="1" customWidth="1"/>
    <col min="5" max="5" width="18" style="7" customWidth="1"/>
    <col min="6" max="6" width="14.21875" style="2" customWidth="1"/>
    <col min="7" max="7" width="13.77734375" style="2" bestFit="1" customWidth="1"/>
    <col min="8" max="8" width="7.77734375" style="2" customWidth="1"/>
    <col min="9" max="9" width="11.5546875" style="2" customWidth="1"/>
    <col min="10" max="12" width="11.5546875" style="2" hidden="1" customWidth="1"/>
    <col min="13" max="13" width="0" style="57" hidden="1" customWidth="1"/>
    <col min="14" max="17" width="0" style="2" hidden="1" customWidth="1"/>
    <col min="18" max="18" width="0" style="58" hidden="1" customWidth="1"/>
    <col min="19" max="19" width="0" style="2" hidden="1" customWidth="1"/>
    <col min="20" max="194" width="9.109375" style="2"/>
    <col min="195" max="195" width="4.44140625" style="2" bestFit="1" customWidth="1"/>
    <col min="196" max="196" width="51.33203125" style="2" customWidth="1"/>
    <col min="197" max="197" width="8.88671875" style="2" bestFit="1" customWidth="1"/>
    <col min="198" max="198" width="6.109375" style="2" bestFit="1" customWidth="1"/>
    <col min="199" max="199" width="13.6640625" style="2" customWidth="1"/>
    <col min="200" max="200" width="15.109375" style="2" customWidth="1"/>
    <col min="201" max="450" width="9.109375" style="2"/>
    <col min="451" max="451" width="4.44140625" style="2" bestFit="1" customWidth="1"/>
    <col min="452" max="452" width="51.33203125" style="2" customWidth="1"/>
    <col min="453" max="453" width="8.88671875" style="2" bestFit="1" customWidth="1"/>
    <col min="454" max="454" width="6.109375" style="2" bestFit="1" customWidth="1"/>
    <col min="455" max="455" width="13.6640625" style="2" customWidth="1"/>
    <col min="456" max="456" width="15.109375" style="2" customWidth="1"/>
    <col min="457" max="706" width="9.109375" style="2"/>
    <col min="707" max="707" width="4.44140625" style="2" bestFit="1" customWidth="1"/>
    <col min="708" max="708" width="51.33203125" style="2" customWidth="1"/>
    <col min="709" max="709" width="8.88671875" style="2" bestFit="1" customWidth="1"/>
    <col min="710" max="710" width="6.109375" style="2" bestFit="1" customWidth="1"/>
    <col min="711" max="711" width="13.6640625" style="2" customWidth="1"/>
    <col min="712" max="712" width="15.109375" style="2" customWidth="1"/>
    <col min="713" max="962" width="9.109375" style="2"/>
    <col min="963" max="963" width="4.44140625" style="2" bestFit="1" customWidth="1"/>
    <col min="964" max="964" width="51.33203125" style="2" customWidth="1"/>
    <col min="965" max="965" width="8.88671875" style="2" bestFit="1" customWidth="1"/>
    <col min="966" max="966" width="6.109375" style="2" bestFit="1" customWidth="1"/>
    <col min="967" max="967" width="13.6640625" style="2" customWidth="1"/>
    <col min="968" max="968" width="15.109375" style="2" customWidth="1"/>
    <col min="969" max="1218" width="9.109375" style="2"/>
    <col min="1219" max="1219" width="4.44140625" style="2" bestFit="1" customWidth="1"/>
    <col min="1220" max="1220" width="51.33203125" style="2" customWidth="1"/>
    <col min="1221" max="1221" width="8.88671875" style="2" bestFit="1" customWidth="1"/>
    <col min="1222" max="1222" width="6.109375" style="2" bestFit="1" customWidth="1"/>
    <col min="1223" max="1223" width="13.6640625" style="2" customWidth="1"/>
    <col min="1224" max="1224" width="15.109375" style="2" customWidth="1"/>
    <col min="1225" max="1474" width="9.109375" style="2"/>
    <col min="1475" max="1475" width="4.44140625" style="2" bestFit="1" customWidth="1"/>
    <col min="1476" max="1476" width="51.33203125" style="2" customWidth="1"/>
    <col min="1477" max="1477" width="8.88671875" style="2" bestFit="1" customWidth="1"/>
    <col min="1478" max="1478" width="6.109375" style="2" bestFit="1" customWidth="1"/>
    <col min="1479" max="1479" width="13.6640625" style="2" customWidth="1"/>
    <col min="1480" max="1480" width="15.109375" style="2" customWidth="1"/>
    <col min="1481" max="1730" width="9.109375" style="2"/>
    <col min="1731" max="1731" width="4.44140625" style="2" bestFit="1" customWidth="1"/>
    <col min="1732" max="1732" width="51.33203125" style="2" customWidth="1"/>
    <col min="1733" max="1733" width="8.88671875" style="2" bestFit="1" customWidth="1"/>
    <col min="1734" max="1734" width="6.109375" style="2" bestFit="1" customWidth="1"/>
    <col min="1735" max="1735" width="13.6640625" style="2" customWidth="1"/>
    <col min="1736" max="1736" width="15.109375" style="2" customWidth="1"/>
    <col min="1737" max="1986" width="9.109375" style="2"/>
    <col min="1987" max="1987" width="4.44140625" style="2" bestFit="1" customWidth="1"/>
    <col min="1988" max="1988" width="51.33203125" style="2" customWidth="1"/>
    <col min="1989" max="1989" width="8.88671875" style="2" bestFit="1" customWidth="1"/>
    <col min="1990" max="1990" width="6.109375" style="2" bestFit="1" customWidth="1"/>
    <col min="1991" max="1991" width="13.6640625" style="2" customWidth="1"/>
    <col min="1992" max="1992" width="15.109375" style="2" customWidth="1"/>
    <col min="1993" max="2242" width="9.109375" style="2"/>
    <col min="2243" max="2243" width="4.44140625" style="2" bestFit="1" customWidth="1"/>
    <col min="2244" max="2244" width="51.33203125" style="2" customWidth="1"/>
    <col min="2245" max="2245" width="8.88671875" style="2" bestFit="1" customWidth="1"/>
    <col min="2246" max="2246" width="6.109375" style="2" bestFit="1" customWidth="1"/>
    <col min="2247" max="2247" width="13.6640625" style="2" customWidth="1"/>
    <col min="2248" max="2248" width="15.109375" style="2" customWidth="1"/>
    <col min="2249" max="2498" width="9.109375" style="2"/>
    <col min="2499" max="2499" width="4.44140625" style="2" bestFit="1" customWidth="1"/>
    <col min="2500" max="2500" width="51.33203125" style="2" customWidth="1"/>
    <col min="2501" max="2501" width="8.88671875" style="2" bestFit="1" customWidth="1"/>
    <col min="2502" max="2502" width="6.109375" style="2" bestFit="1" customWidth="1"/>
    <col min="2503" max="2503" width="13.6640625" style="2" customWidth="1"/>
    <col min="2504" max="2504" width="15.109375" style="2" customWidth="1"/>
    <col min="2505" max="2754" width="9.109375" style="2"/>
    <col min="2755" max="2755" width="4.44140625" style="2" bestFit="1" customWidth="1"/>
    <col min="2756" max="2756" width="51.33203125" style="2" customWidth="1"/>
    <col min="2757" max="2757" width="8.88671875" style="2" bestFit="1" customWidth="1"/>
    <col min="2758" max="2758" width="6.109375" style="2" bestFit="1" customWidth="1"/>
    <col min="2759" max="2759" width="13.6640625" style="2" customWidth="1"/>
    <col min="2760" max="2760" width="15.109375" style="2" customWidth="1"/>
    <col min="2761" max="3010" width="9.109375" style="2"/>
    <col min="3011" max="3011" width="4.44140625" style="2" bestFit="1" customWidth="1"/>
    <col min="3012" max="3012" width="51.33203125" style="2" customWidth="1"/>
    <col min="3013" max="3013" width="8.88671875" style="2" bestFit="1" customWidth="1"/>
    <col min="3014" max="3014" width="6.109375" style="2" bestFit="1" customWidth="1"/>
    <col min="3015" max="3015" width="13.6640625" style="2" customWidth="1"/>
    <col min="3016" max="3016" width="15.109375" style="2" customWidth="1"/>
    <col min="3017" max="3266" width="9.109375" style="2"/>
    <col min="3267" max="3267" width="4.44140625" style="2" bestFit="1" customWidth="1"/>
    <col min="3268" max="3268" width="51.33203125" style="2" customWidth="1"/>
    <col min="3269" max="3269" width="8.88671875" style="2" bestFit="1" customWidth="1"/>
    <col min="3270" max="3270" width="6.109375" style="2" bestFit="1" customWidth="1"/>
    <col min="3271" max="3271" width="13.6640625" style="2" customWidth="1"/>
    <col min="3272" max="3272" width="15.109375" style="2" customWidth="1"/>
    <col min="3273" max="3522" width="9.109375" style="2"/>
    <col min="3523" max="3523" width="4.44140625" style="2" bestFit="1" customWidth="1"/>
    <col min="3524" max="3524" width="51.33203125" style="2" customWidth="1"/>
    <col min="3525" max="3525" width="8.88671875" style="2" bestFit="1" customWidth="1"/>
    <col min="3526" max="3526" width="6.109375" style="2" bestFit="1" customWidth="1"/>
    <col min="3527" max="3527" width="13.6640625" style="2" customWidth="1"/>
    <col min="3528" max="3528" width="15.109375" style="2" customWidth="1"/>
    <col min="3529" max="3778" width="9.109375" style="2"/>
    <col min="3779" max="3779" width="4.44140625" style="2" bestFit="1" customWidth="1"/>
    <col min="3780" max="3780" width="51.33203125" style="2" customWidth="1"/>
    <col min="3781" max="3781" width="8.88671875" style="2" bestFit="1" customWidth="1"/>
    <col min="3782" max="3782" width="6.109375" style="2" bestFit="1" customWidth="1"/>
    <col min="3783" max="3783" width="13.6640625" style="2" customWidth="1"/>
    <col min="3784" max="3784" width="15.109375" style="2" customWidth="1"/>
    <col min="3785" max="4034" width="9.109375" style="2"/>
    <col min="4035" max="4035" width="4.44140625" style="2" bestFit="1" customWidth="1"/>
    <col min="4036" max="4036" width="51.33203125" style="2" customWidth="1"/>
    <col min="4037" max="4037" width="8.88671875" style="2" bestFit="1" customWidth="1"/>
    <col min="4038" max="4038" width="6.109375" style="2" bestFit="1" customWidth="1"/>
    <col min="4039" max="4039" width="13.6640625" style="2" customWidth="1"/>
    <col min="4040" max="4040" width="15.109375" style="2" customWidth="1"/>
    <col min="4041" max="4290" width="9.109375" style="2"/>
    <col min="4291" max="4291" width="4.44140625" style="2" bestFit="1" customWidth="1"/>
    <col min="4292" max="4292" width="51.33203125" style="2" customWidth="1"/>
    <col min="4293" max="4293" width="8.88671875" style="2" bestFit="1" customWidth="1"/>
    <col min="4294" max="4294" width="6.109375" style="2" bestFit="1" customWidth="1"/>
    <col min="4295" max="4295" width="13.6640625" style="2" customWidth="1"/>
    <col min="4296" max="4296" width="15.109375" style="2" customWidth="1"/>
    <col min="4297" max="4546" width="9.109375" style="2"/>
    <col min="4547" max="4547" width="4.44140625" style="2" bestFit="1" customWidth="1"/>
    <col min="4548" max="4548" width="51.33203125" style="2" customWidth="1"/>
    <col min="4549" max="4549" width="8.88671875" style="2" bestFit="1" customWidth="1"/>
    <col min="4550" max="4550" width="6.109375" style="2" bestFit="1" customWidth="1"/>
    <col min="4551" max="4551" width="13.6640625" style="2" customWidth="1"/>
    <col min="4552" max="4552" width="15.109375" style="2" customWidth="1"/>
    <col min="4553" max="4802" width="9.109375" style="2"/>
    <col min="4803" max="4803" width="4.44140625" style="2" bestFit="1" customWidth="1"/>
    <col min="4804" max="4804" width="51.33203125" style="2" customWidth="1"/>
    <col min="4805" max="4805" width="8.88671875" style="2" bestFit="1" customWidth="1"/>
    <col min="4806" max="4806" width="6.109375" style="2" bestFit="1" customWidth="1"/>
    <col min="4807" max="4807" width="13.6640625" style="2" customWidth="1"/>
    <col min="4808" max="4808" width="15.109375" style="2" customWidth="1"/>
    <col min="4809" max="5058" width="9.109375" style="2"/>
    <col min="5059" max="5059" width="4.44140625" style="2" bestFit="1" customWidth="1"/>
    <col min="5060" max="5060" width="51.33203125" style="2" customWidth="1"/>
    <col min="5061" max="5061" width="8.88671875" style="2" bestFit="1" customWidth="1"/>
    <col min="5062" max="5062" width="6.109375" style="2" bestFit="1" customWidth="1"/>
    <col min="5063" max="5063" width="13.6640625" style="2" customWidth="1"/>
    <col min="5064" max="5064" width="15.109375" style="2" customWidth="1"/>
    <col min="5065" max="5314" width="9.109375" style="2"/>
    <col min="5315" max="5315" width="4.44140625" style="2" bestFit="1" customWidth="1"/>
    <col min="5316" max="5316" width="51.33203125" style="2" customWidth="1"/>
    <col min="5317" max="5317" width="8.88671875" style="2" bestFit="1" customWidth="1"/>
    <col min="5318" max="5318" width="6.109375" style="2" bestFit="1" customWidth="1"/>
    <col min="5319" max="5319" width="13.6640625" style="2" customWidth="1"/>
    <col min="5320" max="5320" width="15.109375" style="2" customWidth="1"/>
    <col min="5321" max="5570" width="9.109375" style="2"/>
    <col min="5571" max="5571" width="4.44140625" style="2" bestFit="1" customWidth="1"/>
    <col min="5572" max="5572" width="51.33203125" style="2" customWidth="1"/>
    <col min="5573" max="5573" width="8.88671875" style="2" bestFit="1" customWidth="1"/>
    <col min="5574" max="5574" width="6.109375" style="2" bestFit="1" customWidth="1"/>
    <col min="5575" max="5575" width="13.6640625" style="2" customWidth="1"/>
    <col min="5576" max="5576" width="15.109375" style="2" customWidth="1"/>
    <col min="5577" max="5826" width="9.109375" style="2"/>
    <col min="5827" max="5827" width="4.44140625" style="2" bestFit="1" customWidth="1"/>
    <col min="5828" max="5828" width="51.33203125" style="2" customWidth="1"/>
    <col min="5829" max="5829" width="8.88671875" style="2" bestFit="1" customWidth="1"/>
    <col min="5830" max="5830" width="6.109375" style="2" bestFit="1" customWidth="1"/>
    <col min="5831" max="5831" width="13.6640625" style="2" customWidth="1"/>
    <col min="5832" max="5832" width="15.109375" style="2" customWidth="1"/>
    <col min="5833" max="6082" width="9.109375" style="2"/>
    <col min="6083" max="6083" width="4.44140625" style="2" bestFit="1" customWidth="1"/>
    <col min="6084" max="6084" width="51.33203125" style="2" customWidth="1"/>
    <col min="6085" max="6085" width="8.88671875" style="2" bestFit="1" customWidth="1"/>
    <col min="6086" max="6086" width="6.109375" style="2" bestFit="1" customWidth="1"/>
    <col min="6087" max="6087" width="13.6640625" style="2" customWidth="1"/>
    <col min="6088" max="6088" width="15.109375" style="2" customWidth="1"/>
    <col min="6089" max="6338" width="9.109375" style="2"/>
    <col min="6339" max="6339" width="4.44140625" style="2" bestFit="1" customWidth="1"/>
    <col min="6340" max="6340" width="51.33203125" style="2" customWidth="1"/>
    <col min="6341" max="6341" width="8.88671875" style="2" bestFit="1" customWidth="1"/>
    <col min="6342" max="6342" width="6.109375" style="2" bestFit="1" customWidth="1"/>
    <col min="6343" max="6343" width="13.6640625" style="2" customWidth="1"/>
    <col min="6344" max="6344" width="15.109375" style="2" customWidth="1"/>
    <col min="6345" max="6594" width="9.109375" style="2"/>
    <col min="6595" max="6595" width="4.44140625" style="2" bestFit="1" customWidth="1"/>
    <col min="6596" max="6596" width="51.33203125" style="2" customWidth="1"/>
    <col min="6597" max="6597" width="8.88671875" style="2" bestFit="1" customWidth="1"/>
    <col min="6598" max="6598" width="6.109375" style="2" bestFit="1" customWidth="1"/>
    <col min="6599" max="6599" width="13.6640625" style="2" customWidth="1"/>
    <col min="6600" max="6600" width="15.109375" style="2" customWidth="1"/>
    <col min="6601" max="6850" width="9.109375" style="2"/>
    <col min="6851" max="6851" width="4.44140625" style="2" bestFit="1" customWidth="1"/>
    <col min="6852" max="6852" width="51.33203125" style="2" customWidth="1"/>
    <col min="6853" max="6853" width="8.88671875" style="2" bestFit="1" customWidth="1"/>
    <col min="6854" max="6854" width="6.109375" style="2" bestFit="1" customWidth="1"/>
    <col min="6855" max="6855" width="13.6640625" style="2" customWidth="1"/>
    <col min="6856" max="6856" width="15.109375" style="2" customWidth="1"/>
    <col min="6857" max="7106" width="9.109375" style="2"/>
    <col min="7107" max="7107" width="4.44140625" style="2" bestFit="1" customWidth="1"/>
    <col min="7108" max="7108" width="51.33203125" style="2" customWidth="1"/>
    <col min="7109" max="7109" width="8.88671875" style="2" bestFit="1" customWidth="1"/>
    <col min="7110" max="7110" width="6.109375" style="2" bestFit="1" customWidth="1"/>
    <col min="7111" max="7111" width="13.6640625" style="2" customWidth="1"/>
    <col min="7112" max="7112" width="15.109375" style="2" customWidth="1"/>
    <col min="7113" max="7362" width="9.109375" style="2"/>
    <col min="7363" max="7363" width="4.44140625" style="2" bestFit="1" customWidth="1"/>
    <col min="7364" max="7364" width="51.33203125" style="2" customWidth="1"/>
    <col min="7365" max="7365" width="8.88671875" style="2" bestFit="1" customWidth="1"/>
    <col min="7366" max="7366" width="6.109375" style="2" bestFit="1" customWidth="1"/>
    <col min="7367" max="7367" width="13.6640625" style="2" customWidth="1"/>
    <col min="7368" max="7368" width="15.109375" style="2" customWidth="1"/>
    <col min="7369" max="7618" width="9.109375" style="2"/>
    <col min="7619" max="7619" width="4.44140625" style="2" bestFit="1" customWidth="1"/>
    <col min="7620" max="7620" width="51.33203125" style="2" customWidth="1"/>
    <col min="7621" max="7621" width="8.88671875" style="2" bestFit="1" customWidth="1"/>
    <col min="7622" max="7622" width="6.109375" style="2" bestFit="1" customWidth="1"/>
    <col min="7623" max="7623" width="13.6640625" style="2" customWidth="1"/>
    <col min="7624" max="7624" width="15.109375" style="2" customWidth="1"/>
    <col min="7625" max="7874" width="9.109375" style="2"/>
    <col min="7875" max="7875" width="4.44140625" style="2" bestFit="1" customWidth="1"/>
    <col min="7876" max="7876" width="51.33203125" style="2" customWidth="1"/>
    <col min="7877" max="7877" width="8.88671875" style="2" bestFit="1" customWidth="1"/>
    <col min="7878" max="7878" width="6.109375" style="2" bestFit="1" customWidth="1"/>
    <col min="7879" max="7879" width="13.6640625" style="2" customWidth="1"/>
    <col min="7880" max="7880" width="15.109375" style="2" customWidth="1"/>
    <col min="7881" max="8130" width="9.109375" style="2"/>
    <col min="8131" max="8131" width="4.44140625" style="2" bestFit="1" customWidth="1"/>
    <col min="8132" max="8132" width="51.33203125" style="2" customWidth="1"/>
    <col min="8133" max="8133" width="8.88671875" style="2" bestFit="1" customWidth="1"/>
    <col min="8134" max="8134" width="6.109375" style="2" bestFit="1" customWidth="1"/>
    <col min="8135" max="8135" width="13.6640625" style="2" customWidth="1"/>
    <col min="8136" max="8136" width="15.109375" style="2" customWidth="1"/>
    <col min="8137" max="8386" width="9.109375" style="2"/>
    <col min="8387" max="8387" width="4.44140625" style="2" bestFit="1" customWidth="1"/>
    <col min="8388" max="8388" width="51.33203125" style="2" customWidth="1"/>
    <col min="8389" max="8389" width="8.88671875" style="2" bestFit="1" customWidth="1"/>
    <col min="8390" max="8390" width="6.109375" style="2" bestFit="1" customWidth="1"/>
    <col min="8391" max="8391" width="13.6640625" style="2" customWidth="1"/>
    <col min="8392" max="8392" width="15.109375" style="2" customWidth="1"/>
    <col min="8393" max="8642" width="9.109375" style="2"/>
    <col min="8643" max="8643" width="4.44140625" style="2" bestFit="1" customWidth="1"/>
    <col min="8644" max="8644" width="51.33203125" style="2" customWidth="1"/>
    <col min="8645" max="8645" width="8.88671875" style="2" bestFit="1" customWidth="1"/>
    <col min="8646" max="8646" width="6.109375" style="2" bestFit="1" customWidth="1"/>
    <col min="8647" max="8647" width="13.6640625" style="2" customWidth="1"/>
    <col min="8648" max="8648" width="15.109375" style="2" customWidth="1"/>
    <col min="8649" max="8898" width="9.109375" style="2"/>
    <col min="8899" max="8899" width="4.44140625" style="2" bestFit="1" customWidth="1"/>
    <col min="8900" max="8900" width="51.33203125" style="2" customWidth="1"/>
    <col min="8901" max="8901" width="8.88671875" style="2" bestFit="1" customWidth="1"/>
    <col min="8902" max="8902" width="6.109375" style="2" bestFit="1" customWidth="1"/>
    <col min="8903" max="8903" width="13.6640625" style="2" customWidth="1"/>
    <col min="8904" max="8904" width="15.109375" style="2" customWidth="1"/>
    <col min="8905" max="9154" width="9.109375" style="2"/>
    <col min="9155" max="9155" width="4.44140625" style="2" bestFit="1" customWidth="1"/>
    <col min="9156" max="9156" width="51.33203125" style="2" customWidth="1"/>
    <col min="9157" max="9157" width="8.88671875" style="2" bestFit="1" customWidth="1"/>
    <col min="9158" max="9158" width="6.109375" style="2" bestFit="1" customWidth="1"/>
    <col min="9159" max="9159" width="13.6640625" style="2" customWidth="1"/>
    <col min="9160" max="9160" width="15.109375" style="2" customWidth="1"/>
    <col min="9161" max="9410" width="9.109375" style="2"/>
    <col min="9411" max="9411" width="4.44140625" style="2" bestFit="1" customWidth="1"/>
    <col min="9412" max="9412" width="51.33203125" style="2" customWidth="1"/>
    <col min="9413" max="9413" width="8.88671875" style="2" bestFit="1" customWidth="1"/>
    <col min="9414" max="9414" width="6.109375" style="2" bestFit="1" customWidth="1"/>
    <col min="9415" max="9415" width="13.6640625" style="2" customWidth="1"/>
    <col min="9416" max="9416" width="15.109375" style="2" customWidth="1"/>
    <col min="9417" max="9666" width="9.109375" style="2"/>
    <col min="9667" max="9667" width="4.44140625" style="2" bestFit="1" customWidth="1"/>
    <col min="9668" max="9668" width="51.33203125" style="2" customWidth="1"/>
    <col min="9669" max="9669" width="8.88671875" style="2" bestFit="1" customWidth="1"/>
    <col min="9670" max="9670" width="6.109375" style="2" bestFit="1" customWidth="1"/>
    <col min="9671" max="9671" width="13.6640625" style="2" customWidth="1"/>
    <col min="9672" max="9672" width="15.109375" style="2" customWidth="1"/>
    <col min="9673" max="9922" width="9.109375" style="2"/>
    <col min="9923" max="9923" width="4.44140625" style="2" bestFit="1" customWidth="1"/>
    <col min="9924" max="9924" width="51.33203125" style="2" customWidth="1"/>
    <col min="9925" max="9925" width="8.88671875" style="2" bestFit="1" customWidth="1"/>
    <col min="9926" max="9926" width="6.109375" style="2" bestFit="1" customWidth="1"/>
    <col min="9927" max="9927" width="13.6640625" style="2" customWidth="1"/>
    <col min="9928" max="9928" width="15.109375" style="2" customWidth="1"/>
    <col min="9929" max="10178" width="9.109375" style="2"/>
    <col min="10179" max="10179" width="4.44140625" style="2" bestFit="1" customWidth="1"/>
    <col min="10180" max="10180" width="51.33203125" style="2" customWidth="1"/>
    <col min="10181" max="10181" width="8.88671875" style="2" bestFit="1" customWidth="1"/>
    <col min="10182" max="10182" width="6.109375" style="2" bestFit="1" customWidth="1"/>
    <col min="10183" max="10183" width="13.6640625" style="2" customWidth="1"/>
    <col min="10184" max="10184" width="15.109375" style="2" customWidth="1"/>
    <col min="10185" max="10434" width="9.109375" style="2"/>
    <col min="10435" max="10435" width="4.44140625" style="2" bestFit="1" customWidth="1"/>
    <col min="10436" max="10436" width="51.33203125" style="2" customWidth="1"/>
    <col min="10437" max="10437" width="8.88671875" style="2" bestFit="1" customWidth="1"/>
    <col min="10438" max="10438" width="6.109375" style="2" bestFit="1" customWidth="1"/>
    <col min="10439" max="10439" width="13.6640625" style="2" customWidth="1"/>
    <col min="10440" max="10440" width="15.109375" style="2" customWidth="1"/>
    <col min="10441" max="10690" width="9.109375" style="2"/>
    <col min="10691" max="10691" width="4.44140625" style="2" bestFit="1" customWidth="1"/>
    <col min="10692" max="10692" width="51.33203125" style="2" customWidth="1"/>
    <col min="10693" max="10693" width="8.88671875" style="2" bestFit="1" customWidth="1"/>
    <col min="10694" max="10694" width="6.109375" style="2" bestFit="1" customWidth="1"/>
    <col min="10695" max="10695" width="13.6640625" style="2" customWidth="1"/>
    <col min="10696" max="10696" width="15.109375" style="2" customWidth="1"/>
    <col min="10697" max="10946" width="9.109375" style="2"/>
    <col min="10947" max="10947" width="4.44140625" style="2" bestFit="1" customWidth="1"/>
    <col min="10948" max="10948" width="51.33203125" style="2" customWidth="1"/>
    <col min="10949" max="10949" width="8.88671875" style="2" bestFit="1" customWidth="1"/>
    <col min="10950" max="10950" width="6.109375" style="2" bestFit="1" customWidth="1"/>
    <col min="10951" max="10951" width="13.6640625" style="2" customWidth="1"/>
    <col min="10952" max="10952" width="15.109375" style="2" customWidth="1"/>
    <col min="10953" max="11202" width="9.109375" style="2"/>
    <col min="11203" max="11203" width="4.44140625" style="2" bestFit="1" customWidth="1"/>
    <col min="11204" max="11204" width="51.33203125" style="2" customWidth="1"/>
    <col min="11205" max="11205" width="8.88671875" style="2" bestFit="1" customWidth="1"/>
    <col min="11206" max="11206" width="6.109375" style="2" bestFit="1" customWidth="1"/>
    <col min="11207" max="11207" width="13.6640625" style="2" customWidth="1"/>
    <col min="11208" max="11208" width="15.109375" style="2" customWidth="1"/>
    <col min="11209" max="11458" width="9.109375" style="2"/>
    <col min="11459" max="11459" width="4.44140625" style="2" bestFit="1" customWidth="1"/>
    <col min="11460" max="11460" width="51.33203125" style="2" customWidth="1"/>
    <col min="11461" max="11461" width="8.88671875" style="2" bestFit="1" customWidth="1"/>
    <col min="11462" max="11462" width="6.109375" style="2" bestFit="1" customWidth="1"/>
    <col min="11463" max="11463" width="13.6640625" style="2" customWidth="1"/>
    <col min="11464" max="11464" width="15.109375" style="2" customWidth="1"/>
    <col min="11465" max="11714" width="9.109375" style="2"/>
    <col min="11715" max="11715" width="4.44140625" style="2" bestFit="1" customWidth="1"/>
    <col min="11716" max="11716" width="51.33203125" style="2" customWidth="1"/>
    <col min="11717" max="11717" width="8.88671875" style="2" bestFit="1" customWidth="1"/>
    <col min="11718" max="11718" width="6.109375" style="2" bestFit="1" customWidth="1"/>
    <col min="11719" max="11719" width="13.6640625" style="2" customWidth="1"/>
    <col min="11720" max="11720" width="15.109375" style="2" customWidth="1"/>
    <col min="11721" max="11970" width="9.109375" style="2"/>
    <col min="11971" max="11971" width="4.44140625" style="2" bestFit="1" customWidth="1"/>
    <col min="11972" max="11972" width="51.33203125" style="2" customWidth="1"/>
    <col min="11973" max="11973" width="8.88671875" style="2" bestFit="1" customWidth="1"/>
    <col min="11974" max="11974" width="6.109375" style="2" bestFit="1" customWidth="1"/>
    <col min="11975" max="11975" width="13.6640625" style="2" customWidth="1"/>
    <col min="11976" max="11976" width="15.109375" style="2" customWidth="1"/>
    <col min="11977" max="12226" width="9.109375" style="2"/>
    <col min="12227" max="12227" width="4.44140625" style="2" bestFit="1" customWidth="1"/>
    <col min="12228" max="12228" width="51.33203125" style="2" customWidth="1"/>
    <col min="12229" max="12229" width="8.88671875" style="2" bestFit="1" customWidth="1"/>
    <col min="12230" max="12230" width="6.109375" style="2" bestFit="1" customWidth="1"/>
    <col min="12231" max="12231" width="13.6640625" style="2" customWidth="1"/>
    <col min="12232" max="12232" width="15.109375" style="2" customWidth="1"/>
    <col min="12233" max="12482" width="9.109375" style="2"/>
    <col min="12483" max="12483" width="4.44140625" style="2" bestFit="1" customWidth="1"/>
    <col min="12484" max="12484" width="51.33203125" style="2" customWidth="1"/>
    <col min="12485" max="12485" width="8.88671875" style="2" bestFit="1" customWidth="1"/>
    <col min="12486" max="12486" width="6.109375" style="2" bestFit="1" customWidth="1"/>
    <col min="12487" max="12487" width="13.6640625" style="2" customWidth="1"/>
    <col min="12488" max="12488" width="15.109375" style="2" customWidth="1"/>
    <col min="12489" max="12738" width="9.109375" style="2"/>
    <col min="12739" max="12739" width="4.44140625" style="2" bestFit="1" customWidth="1"/>
    <col min="12740" max="12740" width="51.33203125" style="2" customWidth="1"/>
    <col min="12741" max="12741" width="8.88671875" style="2" bestFit="1" customWidth="1"/>
    <col min="12742" max="12742" width="6.109375" style="2" bestFit="1" customWidth="1"/>
    <col min="12743" max="12743" width="13.6640625" style="2" customWidth="1"/>
    <col min="12744" max="12744" width="15.109375" style="2" customWidth="1"/>
    <col min="12745" max="12994" width="9.109375" style="2"/>
    <col min="12995" max="12995" width="4.44140625" style="2" bestFit="1" customWidth="1"/>
    <col min="12996" max="12996" width="51.33203125" style="2" customWidth="1"/>
    <col min="12997" max="12997" width="8.88671875" style="2" bestFit="1" customWidth="1"/>
    <col min="12998" max="12998" width="6.109375" style="2" bestFit="1" customWidth="1"/>
    <col min="12999" max="12999" width="13.6640625" style="2" customWidth="1"/>
    <col min="13000" max="13000" width="15.109375" style="2" customWidth="1"/>
    <col min="13001" max="13250" width="9.109375" style="2"/>
    <col min="13251" max="13251" width="4.44140625" style="2" bestFit="1" customWidth="1"/>
    <col min="13252" max="13252" width="51.33203125" style="2" customWidth="1"/>
    <col min="13253" max="13253" width="8.88671875" style="2" bestFit="1" customWidth="1"/>
    <col min="13254" max="13254" width="6.109375" style="2" bestFit="1" customWidth="1"/>
    <col min="13255" max="13255" width="13.6640625" style="2" customWidth="1"/>
    <col min="13256" max="13256" width="15.109375" style="2" customWidth="1"/>
    <col min="13257" max="13506" width="9.109375" style="2"/>
    <col min="13507" max="13507" width="4.44140625" style="2" bestFit="1" customWidth="1"/>
    <col min="13508" max="13508" width="51.33203125" style="2" customWidth="1"/>
    <col min="13509" max="13509" width="8.88671875" style="2" bestFit="1" customWidth="1"/>
    <col min="13510" max="13510" width="6.109375" style="2" bestFit="1" customWidth="1"/>
    <col min="13511" max="13511" width="13.6640625" style="2" customWidth="1"/>
    <col min="13512" max="13512" width="15.109375" style="2" customWidth="1"/>
    <col min="13513" max="13762" width="9.109375" style="2"/>
    <col min="13763" max="13763" width="4.44140625" style="2" bestFit="1" customWidth="1"/>
    <col min="13764" max="13764" width="51.33203125" style="2" customWidth="1"/>
    <col min="13765" max="13765" width="8.88671875" style="2" bestFit="1" customWidth="1"/>
    <col min="13766" max="13766" width="6.109375" style="2" bestFit="1" customWidth="1"/>
    <col min="13767" max="13767" width="13.6640625" style="2" customWidth="1"/>
    <col min="13768" max="13768" width="15.109375" style="2" customWidth="1"/>
    <col min="13769" max="14018" width="9.109375" style="2"/>
    <col min="14019" max="14019" width="4.44140625" style="2" bestFit="1" customWidth="1"/>
    <col min="14020" max="14020" width="51.33203125" style="2" customWidth="1"/>
    <col min="14021" max="14021" width="8.88671875" style="2" bestFit="1" customWidth="1"/>
    <col min="14022" max="14022" width="6.109375" style="2" bestFit="1" customWidth="1"/>
    <col min="14023" max="14023" width="13.6640625" style="2" customWidth="1"/>
    <col min="14024" max="14024" width="15.109375" style="2" customWidth="1"/>
    <col min="14025" max="14274" width="9.109375" style="2"/>
    <col min="14275" max="14275" width="4.44140625" style="2" bestFit="1" customWidth="1"/>
    <col min="14276" max="14276" width="51.33203125" style="2" customWidth="1"/>
    <col min="14277" max="14277" width="8.88671875" style="2" bestFit="1" customWidth="1"/>
    <col min="14278" max="14278" width="6.109375" style="2" bestFit="1" customWidth="1"/>
    <col min="14279" max="14279" width="13.6640625" style="2" customWidth="1"/>
    <col min="14280" max="14280" width="15.109375" style="2" customWidth="1"/>
    <col min="14281" max="14530" width="9.109375" style="2"/>
    <col min="14531" max="14531" width="4.44140625" style="2" bestFit="1" customWidth="1"/>
    <col min="14532" max="14532" width="51.33203125" style="2" customWidth="1"/>
    <col min="14533" max="14533" width="8.88671875" style="2" bestFit="1" customWidth="1"/>
    <col min="14534" max="14534" width="6.109375" style="2" bestFit="1" customWidth="1"/>
    <col min="14535" max="14535" width="13.6640625" style="2" customWidth="1"/>
    <col min="14536" max="14536" width="15.109375" style="2" customWidth="1"/>
    <col min="14537" max="14786" width="9.109375" style="2"/>
    <col min="14787" max="14787" width="4.44140625" style="2" bestFit="1" customWidth="1"/>
    <col min="14788" max="14788" width="51.33203125" style="2" customWidth="1"/>
    <col min="14789" max="14789" width="8.88671875" style="2" bestFit="1" customWidth="1"/>
    <col min="14790" max="14790" width="6.109375" style="2" bestFit="1" customWidth="1"/>
    <col min="14791" max="14791" width="13.6640625" style="2" customWidth="1"/>
    <col min="14792" max="14792" width="15.109375" style="2" customWidth="1"/>
    <col min="14793" max="15042" width="9.109375" style="2"/>
    <col min="15043" max="15043" width="4.44140625" style="2" bestFit="1" customWidth="1"/>
    <col min="15044" max="15044" width="51.33203125" style="2" customWidth="1"/>
    <col min="15045" max="15045" width="8.88671875" style="2" bestFit="1" customWidth="1"/>
    <col min="15046" max="15046" width="6.109375" style="2" bestFit="1" customWidth="1"/>
    <col min="15047" max="15047" width="13.6640625" style="2" customWidth="1"/>
    <col min="15048" max="15048" width="15.109375" style="2" customWidth="1"/>
    <col min="15049" max="15298" width="9.109375" style="2"/>
    <col min="15299" max="15299" width="4.44140625" style="2" bestFit="1" customWidth="1"/>
    <col min="15300" max="15300" width="51.33203125" style="2" customWidth="1"/>
    <col min="15301" max="15301" width="8.88671875" style="2" bestFit="1" customWidth="1"/>
    <col min="15302" max="15302" width="6.109375" style="2" bestFit="1" customWidth="1"/>
    <col min="15303" max="15303" width="13.6640625" style="2" customWidth="1"/>
    <col min="15304" max="15304" width="15.109375" style="2" customWidth="1"/>
    <col min="15305" max="15554" width="9.109375" style="2"/>
    <col min="15555" max="15555" width="4.44140625" style="2" bestFit="1" customWidth="1"/>
    <col min="15556" max="15556" width="51.33203125" style="2" customWidth="1"/>
    <col min="15557" max="15557" width="8.88671875" style="2" bestFit="1" customWidth="1"/>
    <col min="15558" max="15558" width="6.109375" style="2" bestFit="1" customWidth="1"/>
    <col min="15559" max="15559" width="13.6640625" style="2" customWidth="1"/>
    <col min="15560" max="15560" width="15.109375" style="2" customWidth="1"/>
    <col min="15561" max="15810" width="9.109375" style="2"/>
    <col min="15811" max="15811" width="4.44140625" style="2" bestFit="1" customWidth="1"/>
    <col min="15812" max="15812" width="51.33203125" style="2" customWidth="1"/>
    <col min="15813" max="15813" width="8.88671875" style="2" bestFit="1" customWidth="1"/>
    <col min="15814" max="15814" width="6.109375" style="2" bestFit="1" customWidth="1"/>
    <col min="15815" max="15815" width="13.6640625" style="2" customWidth="1"/>
    <col min="15816" max="15816" width="15.109375" style="2" customWidth="1"/>
    <col min="15817" max="16066" width="9.109375" style="2"/>
    <col min="16067" max="16067" width="4.44140625" style="2" bestFit="1" customWidth="1"/>
    <col min="16068" max="16068" width="51.33203125" style="2" customWidth="1"/>
    <col min="16069" max="16069" width="8.88671875" style="2" bestFit="1" customWidth="1"/>
    <col min="16070" max="16070" width="6.109375" style="2" bestFit="1" customWidth="1"/>
    <col min="16071" max="16071" width="13.6640625" style="2" customWidth="1"/>
    <col min="16072" max="16072" width="15.109375" style="2" customWidth="1"/>
    <col min="16073" max="16382" width="9.109375" style="2"/>
    <col min="16383" max="16384" width="9.109375" style="2" customWidth="1"/>
  </cols>
  <sheetData>
    <row r="1" spans="1:246" ht="12.75" customHeight="1" thickBot="1">
      <c r="A1" s="242" t="s">
        <v>26</v>
      </c>
      <c r="B1" s="243"/>
      <c r="C1" s="243"/>
      <c r="D1" s="243"/>
      <c r="E1" s="244"/>
    </row>
    <row r="2" spans="1:246">
      <c r="A2" s="71" t="s">
        <v>71</v>
      </c>
      <c r="B2" s="253" t="s">
        <v>154</v>
      </c>
      <c r="C2" s="254"/>
      <c r="D2" s="254"/>
      <c r="E2" s="255"/>
    </row>
    <row r="3" spans="1:246">
      <c r="A3" s="72" t="s">
        <v>72</v>
      </c>
      <c r="B3" s="250" t="s">
        <v>382</v>
      </c>
      <c r="C3" s="251"/>
      <c r="D3" s="251"/>
      <c r="E3" s="252"/>
    </row>
    <row r="4" spans="1:246" ht="13.8" thickBot="1">
      <c r="A4" s="73" t="s">
        <v>73</v>
      </c>
      <c r="B4" s="248" t="s">
        <v>381</v>
      </c>
      <c r="C4" s="248"/>
      <c r="D4" s="248"/>
      <c r="E4" s="249"/>
    </row>
    <row r="5" spans="1:246" ht="14.4" thickBot="1">
      <c r="A5" s="262" t="s">
        <v>145</v>
      </c>
      <c r="B5" s="263"/>
      <c r="C5" s="263"/>
      <c r="D5" s="263"/>
      <c r="E5" s="264"/>
    </row>
    <row r="6" spans="1:246" ht="14.4" thickBot="1">
      <c r="A6" s="245" t="s">
        <v>32</v>
      </c>
      <c r="B6" s="246"/>
      <c r="C6" s="246"/>
      <c r="D6" s="246"/>
      <c r="E6" s="247"/>
    </row>
    <row r="7" spans="1:246" ht="15" customHeight="1">
      <c r="A7" s="256" t="s">
        <v>112</v>
      </c>
      <c r="B7" s="258" t="s">
        <v>0</v>
      </c>
      <c r="C7" s="258" t="s">
        <v>7</v>
      </c>
      <c r="D7" s="258" t="s">
        <v>8</v>
      </c>
      <c r="E7" s="260" t="s">
        <v>24</v>
      </c>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row>
    <row r="8" spans="1:246">
      <c r="A8" s="257"/>
      <c r="B8" s="259"/>
      <c r="C8" s="259"/>
      <c r="D8" s="259"/>
      <c r="E8" s="26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row>
    <row r="9" spans="1:246">
      <c r="A9" s="24"/>
      <c r="B9" s="44"/>
      <c r="C9" s="54"/>
      <c r="D9" s="9"/>
      <c r="E9" s="114"/>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row>
    <row r="10" spans="1:246">
      <c r="A10" s="48" t="s">
        <v>18</v>
      </c>
      <c r="B10" s="84" t="s">
        <v>338</v>
      </c>
      <c r="C10" s="51">
        <f>'VRF EQUIPMENT'!G134</f>
        <v>0</v>
      </c>
      <c r="D10" s="51">
        <f>'VRF EQUIPMENT'!H134</f>
        <v>0</v>
      </c>
      <c r="E10" s="239">
        <f>C10+D10</f>
        <v>0</v>
      </c>
      <c r="F10" s="138"/>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row>
    <row r="11" spans="1:246">
      <c r="A11" s="24"/>
      <c r="B11" s="240"/>
      <c r="C11" s="9"/>
      <c r="D11" s="18"/>
      <c r="E11" s="114"/>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row>
    <row r="12" spans="1:246">
      <c r="A12" s="48" t="s">
        <v>146</v>
      </c>
      <c r="B12" s="84" t="s">
        <v>269</v>
      </c>
      <c r="C12" s="51">
        <f>'DX EQUIPMENT'!G57</f>
        <v>0</v>
      </c>
      <c r="D12" s="51">
        <f>'DX EQUIPMENT'!H57</f>
        <v>0</v>
      </c>
      <c r="E12" s="239">
        <f>C12+D12</f>
        <v>0</v>
      </c>
      <c r="F12" s="138"/>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row>
    <row r="13" spans="1:246">
      <c r="A13" s="24"/>
      <c r="B13" s="240"/>
      <c r="C13" s="9"/>
      <c r="D13" s="18"/>
      <c r="E13" s="114"/>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row>
    <row r="14" spans="1:246">
      <c r="A14" s="48" t="s">
        <v>147</v>
      </c>
      <c r="B14" s="84" t="s">
        <v>119</v>
      </c>
      <c r="C14" s="51">
        <f>'AIR DISTRIBUTION WORKS'!G99</f>
        <v>0</v>
      </c>
      <c r="D14" s="51">
        <f>'AIR DISTRIBUTION WORKS'!H99</f>
        <v>0</v>
      </c>
      <c r="E14" s="239">
        <f>C14+D14</f>
        <v>0</v>
      </c>
      <c r="F14" s="138"/>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row>
    <row r="15" spans="1:246">
      <c r="A15" s="24"/>
      <c r="B15" s="240"/>
      <c r="C15" s="18"/>
      <c r="D15" s="18"/>
      <c r="E15" s="114"/>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row>
    <row r="16" spans="1:246">
      <c r="A16" s="48" t="s">
        <v>166</v>
      </c>
      <c r="B16" s="84" t="s">
        <v>21</v>
      </c>
      <c r="C16" s="51">
        <f>'VENTILATION UNITS'!G34</f>
        <v>0</v>
      </c>
      <c r="D16" s="51">
        <f>'VENTILATION UNITS'!H34</f>
        <v>0</v>
      </c>
      <c r="E16" s="239">
        <f>C16+D16</f>
        <v>0</v>
      </c>
      <c r="F16" s="138"/>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row>
    <row r="17" spans="1:246">
      <c r="A17" s="24"/>
      <c r="B17" s="186"/>
      <c r="C17" s="18"/>
      <c r="D17" s="18"/>
      <c r="E17" s="114"/>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row>
    <row r="18" spans="1:246">
      <c r="A18" s="48" t="s">
        <v>163</v>
      </c>
      <c r="B18" s="84" t="s">
        <v>195</v>
      </c>
      <c r="C18" s="51">
        <f>'ELECTRICAL WORKS'!G101</f>
        <v>0</v>
      </c>
      <c r="D18" s="51">
        <f>'ELECTRICAL WORKS'!H101</f>
        <v>0</v>
      </c>
      <c r="E18" s="239">
        <f>C18+D18</f>
        <v>0</v>
      </c>
      <c r="F18" s="138"/>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row>
    <row r="19" spans="1:246">
      <c r="A19" s="159"/>
      <c r="B19" s="160"/>
      <c r="C19" s="161"/>
      <c r="D19" s="161"/>
      <c r="E19" s="162"/>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row>
    <row r="20" spans="1:246" ht="27" customHeight="1" thickBot="1">
      <c r="A20" s="101"/>
      <c r="B20" s="102" t="s">
        <v>122</v>
      </c>
      <c r="C20" s="103"/>
      <c r="D20" s="104"/>
      <c r="E20" s="115">
        <f>SUM(E10:E19)</f>
        <v>0</v>
      </c>
      <c r="F20" s="148"/>
      <c r="M20" s="2"/>
      <c r="R20" s="2"/>
    </row>
    <row r="21" spans="1:246">
      <c r="C21" s="2"/>
      <c r="E21" s="2"/>
      <c r="M21" s="2"/>
      <c r="R21" s="2"/>
    </row>
    <row r="22" spans="1:246" ht="14.25" customHeight="1">
      <c r="A22" s="3" t="s">
        <v>79</v>
      </c>
      <c r="B22" s="59" t="s">
        <v>88</v>
      </c>
      <c r="C22" s="2"/>
      <c r="E22" s="137"/>
      <c r="M22" s="2"/>
      <c r="R22" s="2"/>
    </row>
    <row r="23" spans="1:246">
      <c r="B23" s="241" t="s">
        <v>113</v>
      </c>
      <c r="C23" s="241"/>
      <c r="E23" s="2"/>
      <c r="M23" s="2"/>
      <c r="R23" s="2"/>
    </row>
    <row r="24" spans="1:246">
      <c r="B24" s="241" t="s">
        <v>114</v>
      </c>
      <c r="C24" s="241"/>
      <c r="D24" s="241"/>
      <c r="E24" s="241"/>
      <c r="F24" s="148"/>
      <c r="M24" s="2"/>
      <c r="R24" s="2"/>
    </row>
    <row r="25" spans="1:246">
      <c r="B25" s="105" t="s">
        <v>115</v>
      </c>
      <c r="C25" s="2"/>
      <c r="E25" s="2"/>
      <c r="M25" s="2"/>
      <c r="R25" s="2"/>
    </row>
    <row r="26" spans="1:246">
      <c r="C26" s="2"/>
      <c r="E26" s="2"/>
      <c r="M26" s="2"/>
      <c r="R26" s="2"/>
    </row>
    <row r="27" spans="1:246">
      <c r="C27" s="2"/>
    </row>
    <row r="28" spans="1:246">
      <c r="C28" s="2"/>
    </row>
    <row r="29" spans="1:246">
      <c r="C29" s="2"/>
    </row>
    <row r="30" spans="1:246">
      <c r="C30" s="2"/>
    </row>
    <row r="31" spans="1:246">
      <c r="C31" s="2"/>
    </row>
    <row r="32" spans="1:246">
      <c r="C32" s="2"/>
    </row>
    <row r="33" spans="3:3">
      <c r="C33" s="2"/>
    </row>
    <row r="34" spans="3:3">
      <c r="C34" s="2"/>
    </row>
    <row r="35" spans="3:3">
      <c r="C35" s="2"/>
    </row>
    <row r="36" spans="3:3">
      <c r="C36" s="2"/>
    </row>
    <row r="37" spans="3:3">
      <c r="C37" s="2"/>
    </row>
    <row r="38" spans="3:3">
      <c r="C38" s="2"/>
    </row>
    <row r="39" spans="3:3">
      <c r="C39" s="2"/>
    </row>
    <row r="40" spans="3:3">
      <c r="C40" s="2"/>
    </row>
    <row r="41" spans="3:3">
      <c r="C41" s="2"/>
    </row>
    <row r="42" spans="3:3">
      <c r="C42" s="2"/>
    </row>
    <row r="43" spans="3:3">
      <c r="C43" s="2"/>
    </row>
    <row r="44" spans="3:3">
      <c r="C44" s="2"/>
    </row>
    <row r="45" spans="3:3">
      <c r="C45" s="2"/>
    </row>
    <row r="46" spans="3:3">
      <c r="C46" s="2"/>
    </row>
    <row r="47" spans="3:3">
      <c r="C47" s="2"/>
    </row>
    <row r="48" spans="3:3">
      <c r="C48" s="2"/>
    </row>
    <row r="49" spans="3:3">
      <c r="C49" s="2"/>
    </row>
    <row r="50" spans="3:3">
      <c r="C50" s="2"/>
    </row>
    <row r="51" spans="3:3">
      <c r="C51" s="2"/>
    </row>
    <row r="52" spans="3:3">
      <c r="C52" s="2"/>
    </row>
  </sheetData>
  <mergeCells count="13">
    <mergeCell ref="B23:C23"/>
    <mergeCell ref="B24:E24"/>
    <mergeCell ref="A1:E1"/>
    <mergeCell ref="A6:E6"/>
    <mergeCell ref="B4:E4"/>
    <mergeCell ref="B3:E3"/>
    <mergeCell ref="B2:E2"/>
    <mergeCell ref="A7:A8"/>
    <mergeCell ref="B7:B8"/>
    <mergeCell ref="C7:C8"/>
    <mergeCell ref="D7:D8"/>
    <mergeCell ref="E7:E8"/>
    <mergeCell ref="A5:E5"/>
  </mergeCells>
  <printOptions horizontalCentered="1" verticalCentered="1"/>
  <pageMargins left="0.70866141732283505" right="0.70866141732283505" top="0.6" bottom="0.6" header="0.31496062992126" footer="0.31496062992126"/>
  <pageSetup paperSize="9" scale="78" fitToHeight="8" orientation="portrait" r:id="rId1"/>
  <headerFooter>
    <oddHeader>&amp;CHVAC BOQ</oddHead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P135"/>
  <sheetViews>
    <sheetView zoomScaleNormal="100" workbookViewId="0">
      <pane ySplit="7" topLeftCell="A8" activePane="bottomLeft" state="frozen"/>
      <selection activeCell="B38" sqref="B38"/>
      <selection pane="bottomLeft" activeCell="E134" sqref="E11:F134"/>
    </sheetView>
  </sheetViews>
  <sheetFormatPr defaultRowHeight="14.4"/>
  <cols>
    <col min="1" max="1" width="10.88671875" style="3" customWidth="1"/>
    <col min="2" max="2" width="90.33203125" style="4" customWidth="1"/>
    <col min="3" max="3" width="9.88671875" style="1" customWidth="1"/>
    <col min="4" max="4" width="9.33203125" style="5" customWidth="1"/>
    <col min="5" max="5" width="14.6640625" style="1" customWidth="1"/>
    <col min="6" max="6" width="15.33203125" style="1" customWidth="1"/>
    <col min="7" max="8" width="14.6640625" style="1" customWidth="1"/>
  </cols>
  <sheetData>
    <row r="1" spans="1:10" ht="15" thickBot="1">
      <c r="A1" s="242" t="s">
        <v>101</v>
      </c>
      <c r="B1" s="243"/>
      <c r="C1" s="243"/>
      <c r="D1" s="243"/>
      <c r="E1" s="243"/>
      <c r="F1" s="243"/>
      <c r="G1" s="243"/>
      <c r="H1" s="244"/>
    </row>
    <row r="2" spans="1:10">
      <c r="A2" s="76" t="str">
        <f>SUMMARY!A2</f>
        <v xml:space="preserve">Project : </v>
      </c>
      <c r="B2" s="267" t="str">
        <f>SUMMARY!B2</f>
        <v>National Law School</v>
      </c>
      <c r="C2" s="267"/>
      <c r="D2" s="267"/>
      <c r="E2" s="267"/>
      <c r="F2" s="267"/>
      <c r="G2" s="267"/>
      <c r="H2" s="268"/>
    </row>
    <row r="3" spans="1:10" ht="15" thickBot="1">
      <c r="A3" s="74" t="str">
        <f>SUMMARY!A3</f>
        <v xml:space="preserve">Date : </v>
      </c>
      <c r="B3" s="269" t="str">
        <f>SUMMARY!B3</f>
        <v>06.03.2025</v>
      </c>
      <c r="C3" s="270"/>
      <c r="D3" s="270"/>
      <c r="E3" s="270"/>
      <c r="F3" s="270"/>
      <c r="G3" s="270"/>
      <c r="H3" s="271"/>
    </row>
    <row r="4" spans="1:10" ht="15" thickBot="1">
      <c r="A4" s="75" t="str">
        <f>SUMMARY!A4</f>
        <v xml:space="preserve">Version : </v>
      </c>
      <c r="B4" s="270" t="str">
        <f>SUMMARY!B4</f>
        <v>R1</v>
      </c>
      <c r="C4" s="270"/>
      <c r="D4" s="270"/>
      <c r="E4" s="270"/>
      <c r="F4" s="270"/>
      <c r="G4" s="270"/>
      <c r="H4" s="271"/>
    </row>
    <row r="5" spans="1:10">
      <c r="A5" s="272" t="s">
        <v>37</v>
      </c>
      <c r="B5" s="273"/>
      <c r="C5" s="273"/>
      <c r="D5" s="273"/>
      <c r="E5" s="273"/>
      <c r="F5" s="273"/>
      <c r="G5" s="273"/>
      <c r="H5" s="274"/>
    </row>
    <row r="6" spans="1:10">
      <c r="A6" s="275" t="s">
        <v>2</v>
      </c>
      <c r="B6" s="265" t="s">
        <v>0</v>
      </c>
      <c r="C6" s="265" t="s">
        <v>1</v>
      </c>
      <c r="D6" s="278" t="s">
        <v>127</v>
      </c>
      <c r="E6" s="265" t="s">
        <v>6</v>
      </c>
      <c r="F6" s="265"/>
      <c r="G6" s="265" t="s">
        <v>5</v>
      </c>
      <c r="H6" s="266"/>
    </row>
    <row r="7" spans="1:10" ht="15" thickBot="1">
      <c r="A7" s="276"/>
      <c r="B7" s="277"/>
      <c r="C7" s="277"/>
      <c r="D7" s="279"/>
      <c r="E7" s="125" t="s">
        <v>7</v>
      </c>
      <c r="F7" s="125" t="s">
        <v>8</v>
      </c>
      <c r="G7" s="125" t="s">
        <v>7</v>
      </c>
      <c r="H7" s="40" t="s">
        <v>8</v>
      </c>
    </row>
    <row r="8" spans="1:10" ht="31.5" customHeight="1">
      <c r="A8" s="38"/>
      <c r="B8" s="77" t="s">
        <v>137</v>
      </c>
      <c r="C8" s="39"/>
      <c r="D8" s="45"/>
      <c r="E8" s="45"/>
      <c r="F8" s="45"/>
      <c r="G8" s="45"/>
      <c r="H8" s="46"/>
    </row>
    <row r="9" spans="1:10">
      <c r="A9" s="141" t="s">
        <v>18</v>
      </c>
      <c r="B9" s="142" t="s">
        <v>76</v>
      </c>
      <c r="C9" s="142"/>
      <c r="D9" s="143"/>
      <c r="E9" s="143"/>
      <c r="F9" s="143"/>
      <c r="G9" s="143"/>
      <c r="H9" s="144"/>
    </row>
    <row r="10" spans="1:10">
      <c r="A10" s="48">
        <v>1</v>
      </c>
      <c r="B10" s="53" t="s">
        <v>126</v>
      </c>
      <c r="C10" s="49"/>
      <c r="D10" s="47"/>
      <c r="E10" s="50"/>
      <c r="F10" s="50"/>
      <c r="G10" s="51"/>
      <c r="H10" s="52"/>
    </row>
    <row r="11" spans="1:10" ht="26.4">
      <c r="A11" s="26"/>
      <c r="B11" s="8" t="s">
        <v>38</v>
      </c>
      <c r="C11" s="9"/>
      <c r="D11" s="18"/>
      <c r="E11" s="18"/>
      <c r="F11" s="18"/>
      <c r="G11" s="18"/>
      <c r="H11" s="29"/>
    </row>
    <row r="12" spans="1:10" ht="52.8">
      <c r="A12" s="26"/>
      <c r="B12" s="8" t="s">
        <v>123</v>
      </c>
      <c r="C12" s="9"/>
      <c r="D12" s="18"/>
      <c r="E12" s="18"/>
      <c r="F12" s="18"/>
      <c r="G12" s="18"/>
      <c r="H12" s="29"/>
    </row>
    <row r="13" spans="1:10" s="121" customFormat="1" ht="39.6">
      <c r="A13" s="130"/>
      <c r="B13" s="89" t="s">
        <v>254</v>
      </c>
      <c r="C13" s="118"/>
      <c r="D13" s="119"/>
      <c r="E13" s="120"/>
      <c r="F13" s="120"/>
      <c r="G13" s="120"/>
      <c r="H13" s="131"/>
      <c r="I13"/>
      <c r="J13"/>
    </row>
    <row r="14" spans="1:10" ht="39.6">
      <c r="A14" s="26"/>
      <c r="B14" s="89" t="s">
        <v>116</v>
      </c>
      <c r="C14" s="9"/>
      <c r="D14" s="18"/>
      <c r="E14" s="18"/>
      <c r="F14" s="18"/>
      <c r="G14" s="18"/>
      <c r="H14" s="29"/>
    </row>
    <row r="15" spans="1:10" ht="52.8">
      <c r="A15" s="26"/>
      <c r="B15" s="8" t="s">
        <v>104</v>
      </c>
      <c r="C15" s="9"/>
      <c r="D15" s="18"/>
      <c r="E15" s="18"/>
      <c r="F15" s="18"/>
      <c r="G15" s="18"/>
      <c r="H15" s="29"/>
    </row>
    <row r="16" spans="1:10" s="121" customFormat="1" ht="26.4">
      <c r="A16" s="130"/>
      <c r="B16" s="8" t="s">
        <v>39</v>
      </c>
      <c r="C16" s="118"/>
      <c r="D16" s="119"/>
      <c r="E16" s="120"/>
      <c r="F16" s="120"/>
      <c r="G16" s="120"/>
      <c r="H16" s="131"/>
      <c r="I16"/>
      <c r="J16"/>
    </row>
    <row r="17" spans="1:8" ht="52.8">
      <c r="A17" s="26"/>
      <c r="B17" s="8" t="s">
        <v>124</v>
      </c>
      <c r="C17" s="9"/>
      <c r="D17" s="18"/>
      <c r="E17" s="18"/>
      <c r="F17" s="18"/>
      <c r="G17" s="18"/>
      <c r="H17" s="29"/>
    </row>
    <row r="18" spans="1:8" ht="66.599999999999994">
      <c r="A18" s="26"/>
      <c r="B18" s="11" t="s">
        <v>153</v>
      </c>
      <c r="C18" s="9"/>
      <c r="D18" s="18"/>
      <c r="E18" s="18"/>
      <c r="F18" s="18"/>
      <c r="G18" s="18"/>
      <c r="H18" s="29"/>
    </row>
    <row r="19" spans="1:8">
      <c r="A19" s="25"/>
      <c r="B19" s="13" t="s">
        <v>40</v>
      </c>
      <c r="C19" s="12"/>
      <c r="D19" s="18"/>
      <c r="E19" s="17"/>
      <c r="F19" s="17"/>
      <c r="G19" s="17"/>
      <c r="H19" s="28"/>
    </row>
    <row r="20" spans="1:8" ht="26.4">
      <c r="A20" s="26"/>
      <c r="B20" s="8" t="s">
        <v>105</v>
      </c>
      <c r="C20" s="9"/>
      <c r="D20" s="18"/>
      <c r="E20" s="18"/>
      <c r="F20" s="18"/>
      <c r="G20" s="18"/>
      <c r="H20" s="29"/>
    </row>
    <row r="21" spans="1:8" ht="26.4">
      <c r="A21" s="26"/>
      <c r="B21" s="8" t="s">
        <v>41</v>
      </c>
      <c r="C21" s="9"/>
      <c r="D21" s="18"/>
      <c r="E21" s="18"/>
      <c r="F21" s="18"/>
      <c r="G21" s="18"/>
      <c r="H21" s="29"/>
    </row>
    <row r="22" spans="1:8">
      <c r="A22" s="26"/>
      <c r="B22" s="8" t="s">
        <v>84</v>
      </c>
      <c r="C22" s="9"/>
      <c r="D22" s="18"/>
      <c r="E22" s="18"/>
      <c r="F22" s="18"/>
      <c r="G22" s="18"/>
      <c r="H22" s="29"/>
    </row>
    <row r="23" spans="1:8" s="121" customFormat="1" ht="66">
      <c r="A23" s="130"/>
      <c r="B23" s="8" t="s">
        <v>339</v>
      </c>
      <c r="C23" s="118"/>
      <c r="D23" s="119"/>
      <c r="E23" s="120"/>
      <c r="F23" s="120"/>
      <c r="G23" s="120"/>
      <c r="H23" s="131"/>
    </row>
    <row r="24" spans="1:8">
      <c r="A24" s="26">
        <f>A10+0.01</f>
        <v>1.01</v>
      </c>
      <c r="B24" s="136" t="s">
        <v>341</v>
      </c>
      <c r="C24" s="234" t="s">
        <v>3</v>
      </c>
      <c r="D24" s="91">
        <v>1</v>
      </c>
      <c r="E24" s="16"/>
      <c r="F24" s="16"/>
      <c r="G24" s="236">
        <f>+IF(ISNUMBER(D24),D24*E24,0)</f>
        <v>0</v>
      </c>
      <c r="H24" s="237">
        <f>+IF(ISNUMBER(D24),D24*F24,0)</f>
        <v>0</v>
      </c>
    </row>
    <row r="25" spans="1:8">
      <c r="A25" s="26">
        <f>A24+0.01</f>
        <v>1.02</v>
      </c>
      <c r="B25" s="136" t="s">
        <v>342</v>
      </c>
      <c r="C25" s="234" t="s">
        <v>3</v>
      </c>
      <c r="D25" s="91">
        <v>1</v>
      </c>
      <c r="E25" s="16"/>
      <c r="F25" s="16"/>
      <c r="G25" s="236">
        <f t="shared" ref="G25:G33" si="0">+IF(ISNUMBER(D25),D25*E25,0)</f>
        <v>0</v>
      </c>
      <c r="H25" s="237">
        <f t="shared" ref="H25:H33" si="1">+IF(ISNUMBER(D25),D25*F25,0)</f>
        <v>0</v>
      </c>
    </row>
    <row r="26" spans="1:8">
      <c r="A26" s="26">
        <f t="shared" ref="A26:A33" si="2">A25+0.01</f>
        <v>1.03</v>
      </c>
      <c r="B26" s="136" t="s">
        <v>343</v>
      </c>
      <c r="C26" s="234" t="s">
        <v>3</v>
      </c>
      <c r="D26" s="91">
        <v>1</v>
      </c>
      <c r="E26" s="16"/>
      <c r="F26" s="16"/>
      <c r="G26" s="236">
        <f t="shared" si="0"/>
        <v>0</v>
      </c>
      <c r="H26" s="237">
        <f t="shared" si="1"/>
        <v>0</v>
      </c>
    </row>
    <row r="27" spans="1:8">
      <c r="A27" s="26">
        <f t="shared" si="2"/>
        <v>1.04</v>
      </c>
      <c r="B27" s="136" t="s">
        <v>344</v>
      </c>
      <c r="C27" s="234" t="s">
        <v>3</v>
      </c>
      <c r="D27" s="91">
        <v>1</v>
      </c>
      <c r="E27" s="16"/>
      <c r="F27" s="16"/>
      <c r="G27" s="236">
        <f t="shared" si="0"/>
        <v>0</v>
      </c>
      <c r="H27" s="237">
        <f t="shared" si="1"/>
        <v>0</v>
      </c>
    </row>
    <row r="28" spans="1:8">
      <c r="A28" s="26">
        <f t="shared" si="2"/>
        <v>1.05</v>
      </c>
      <c r="B28" s="136" t="s">
        <v>345</v>
      </c>
      <c r="C28" s="234" t="s">
        <v>3</v>
      </c>
      <c r="D28" s="91">
        <v>1</v>
      </c>
      <c r="E28" s="16"/>
      <c r="F28" s="16"/>
      <c r="G28" s="236">
        <f t="shared" si="0"/>
        <v>0</v>
      </c>
      <c r="H28" s="237">
        <f t="shared" si="1"/>
        <v>0</v>
      </c>
    </row>
    <row r="29" spans="1:8">
      <c r="A29" s="26">
        <f t="shared" si="2"/>
        <v>1.06</v>
      </c>
      <c r="B29" s="136" t="s">
        <v>346</v>
      </c>
      <c r="C29" s="234" t="s">
        <v>3</v>
      </c>
      <c r="D29" s="91">
        <v>1</v>
      </c>
      <c r="E29" s="16"/>
      <c r="F29" s="16"/>
      <c r="G29" s="236">
        <f t="shared" si="0"/>
        <v>0</v>
      </c>
      <c r="H29" s="237">
        <f t="shared" si="1"/>
        <v>0</v>
      </c>
    </row>
    <row r="30" spans="1:8">
      <c r="A30" s="26">
        <f t="shared" si="2"/>
        <v>1.07</v>
      </c>
      <c r="B30" s="136" t="s">
        <v>347</v>
      </c>
      <c r="C30" s="234" t="s">
        <v>3</v>
      </c>
      <c r="D30" s="91">
        <v>1</v>
      </c>
      <c r="E30" s="16"/>
      <c r="F30" s="16"/>
      <c r="G30" s="236">
        <f t="shared" si="0"/>
        <v>0</v>
      </c>
      <c r="H30" s="237">
        <f t="shared" si="1"/>
        <v>0</v>
      </c>
    </row>
    <row r="31" spans="1:8">
      <c r="A31" s="26">
        <f t="shared" si="2"/>
        <v>1.08</v>
      </c>
      <c r="B31" s="136" t="s">
        <v>348</v>
      </c>
      <c r="C31" s="234" t="s">
        <v>3</v>
      </c>
      <c r="D31" s="91">
        <v>1</v>
      </c>
      <c r="E31" s="16"/>
      <c r="F31" s="16"/>
      <c r="G31" s="236">
        <f t="shared" si="0"/>
        <v>0</v>
      </c>
      <c r="H31" s="237">
        <f t="shared" si="1"/>
        <v>0</v>
      </c>
    </row>
    <row r="32" spans="1:8">
      <c r="A32" s="26">
        <f t="shared" si="2"/>
        <v>1.0900000000000001</v>
      </c>
      <c r="B32" s="136" t="s">
        <v>349</v>
      </c>
      <c r="C32" s="234" t="s">
        <v>3</v>
      </c>
      <c r="D32" s="91">
        <v>1</v>
      </c>
      <c r="E32" s="16"/>
      <c r="F32" s="16"/>
      <c r="G32" s="236">
        <f t="shared" si="0"/>
        <v>0</v>
      </c>
      <c r="H32" s="237">
        <f t="shared" si="1"/>
        <v>0</v>
      </c>
    </row>
    <row r="33" spans="1:8">
      <c r="A33" s="211">
        <f t="shared" si="2"/>
        <v>1.1000000000000001</v>
      </c>
      <c r="B33" s="136" t="s">
        <v>350</v>
      </c>
      <c r="C33" s="234" t="s">
        <v>3</v>
      </c>
      <c r="D33" s="91">
        <v>1</v>
      </c>
      <c r="E33" s="16"/>
      <c r="F33" s="16"/>
      <c r="G33" s="236">
        <f t="shared" si="0"/>
        <v>0</v>
      </c>
      <c r="H33" s="237">
        <f t="shared" si="1"/>
        <v>0</v>
      </c>
    </row>
    <row r="34" spans="1:8">
      <c r="A34" s="48">
        <f>A10+1</f>
        <v>2</v>
      </c>
      <c r="B34" s="53" t="s">
        <v>160</v>
      </c>
      <c r="C34" s="49"/>
      <c r="D34" s="47"/>
      <c r="E34" s="50"/>
      <c r="F34" s="50"/>
      <c r="G34" s="51"/>
      <c r="H34" s="52"/>
    </row>
    <row r="35" spans="1:8" s="151" customFormat="1" ht="184.8">
      <c r="A35" s="88"/>
      <c r="B35" s="116" t="s">
        <v>352</v>
      </c>
      <c r="C35" s="90"/>
      <c r="D35" s="91"/>
      <c r="E35" s="106"/>
      <c r="F35" s="106"/>
      <c r="G35" s="41"/>
      <c r="H35" s="42"/>
    </row>
    <row r="36" spans="1:8" s="151" customFormat="1" ht="26.4">
      <c r="A36" s="88"/>
      <c r="B36" s="136" t="s">
        <v>148</v>
      </c>
      <c r="C36" s="90"/>
      <c r="D36" s="91"/>
      <c r="E36" s="106"/>
      <c r="F36" s="106"/>
      <c r="G36" s="41"/>
      <c r="H36" s="42"/>
    </row>
    <row r="37" spans="1:8" s="151" customFormat="1">
      <c r="A37" s="88"/>
      <c r="B37" s="136" t="s">
        <v>227</v>
      </c>
      <c r="C37" s="90"/>
      <c r="D37" s="91"/>
      <c r="E37" s="106"/>
      <c r="F37" s="106"/>
      <c r="G37" s="41"/>
      <c r="H37" s="42"/>
    </row>
    <row r="38" spans="1:8" s="151" customFormat="1" ht="26.4">
      <c r="A38" s="88"/>
      <c r="B38" s="136" t="s">
        <v>326</v>
      </c>
      <c r="C38" s="90"/>
      <c r="D38" s="91"/>
      <c r="E38" s="106"/>
      <c r="F38" s="106"/>
      <c r="G38" s="41"/>
      <c r="H38" s="42"/>
    </row>
    <row r="39" spans="1:8" s="151" customFormat="1" ht="52.8">
      <c r="A39" s="88"/>
      <c r="B39" s="136" t="s">
        <v>149</v>
      </c>
      <c r="C39" s="90"/>
      <c r="D39" s="91"/>
      <c r="E39" s="106"/>
      <c r="F39" s="106"/>
      <c r="G39" s="41"/>
      <c r="H39" s="42"/>
    </row>
    <row r="40" spans="1:8" s="151" customFormat="1">
      <c r="A40" s="88"/>
      <c r="B40" s="210" t="s">
        <v>255</v>
      </c>
      <c r="C40" s="90"/>
      <c r="D40" s="91"/>
      <c r="E40" s="106"/>
      <c r="F40" s="106"/>
      <c r="G40" s="41"/>
      <c r="H40" s="42"/>
    </row>
    <row r="41" spans="1:8" s="151" customFormat="1">
      <c r="A41" s="26">
        <f>A34+0.01</f>
        <v>2.0099999999999998</v>
      </c>
      <c r="B41" s="136" t="s">
        <v>351</v>
      </c>
      <c r="C41" s="234" t="s">
        <v>3</v>
      </c>
      <c r="D41" s="91">
        <v>1</v>
      </c>
      <c r="E41" s="106"/>
      <c r="F41" s="16"/>
      <c r="G41" s="236">
        <f t="shared" ref="G41:G44" si="3">+IF(ISNUMBER(D41),D41*E41,0)</f>
        <v>0</v>
      </c>
      <c r="H41" s="237">
        <f t="shared" ref="H41:H44" si="4">+IF(ISNUMBER(D41),D41*F41,0)</f>
        <v>0</v>
      </c>
    </row>
    <row r="42" spans="1:8" s="151" customFormat="1">
      <c r="A42" s="26">
        <f>A41+0.01</f>
        <v>2.0199999999999996</v>
      </c>
      <c r="B42" s="89" t="s">
        <v>258</v>
      </c>
      <c r="C42" s="90" t="s">
        <v>3</v>
      </c>
      <c r="D42" s="91" t="s">
        <v>22</v>
      </c>
      <c r="E42" s="106"/>
      <c r="F42" s="16"/>
      <c r="G42" s="236">
        <f t="shared" si="3"/>
        <v>0</v>
      </c>
      <c r="H42" s="237">
        <f t="shared" si="4"/>
        <v>0</v>
      </c>
    </row>
    <row r="43" spans="1:8" s="151" customFormat="1">
      <c r="A43" s="26">
        <f t="shared" ref="A43:A44" si="5">A42+0.01</f>
        <v>2.0299999999999994</v>
      </c>
      <c r="B43" s="89" t="s">
        <v>256</v>
      </c>
      <c r="C43" s="90" t="s">
        <v>3</v>
      </c>
      <c r="D43" s="91" t="s">
        <v>22</v>
      </c>
      <c r="E43" s="106"/>
      <c r="F43" s="16"/>
      <c r="G43" s="236">
        <f t="shared" si="3"/>
        <v>0</v>
      </c>
      <c r="H43" s="237">
        <f t="shared" si="4"/>
        <v>0</v>
      </c>
    </row>
    <row r="44" spans="1:8" s="151" customFormat="1">
      <c r="A44" s="26">
        <f t="shared" si="5"/>
        <v>2.0399999999999991</v>
      </c>
      <c r="B44" s="89" t="s">
        <v>257</v>
      </c>
      <c r="C44" s="90" t="s">
        <v>3</v>
      </c>
      <c r="D44" s="91" t="s">
        <v>22</v>
      </c>
      <c r="E44" s="106"/>
      <c r="F44" s="16"/>
      <c r="G44" s="236">
        <f t="shared" si="3"/>
        <v>0</v>
      </c>
      <c r="H44" s="237">
        <f t="shared" si="4"/>
        <v>0</v>
      </c>
    </row>
    <row r="45" spans="1:8">
      <c r="A45" s="48">
        <f>A34+1</f>
        <v>3</v>
      </c>
      <c r="B45" s="53" t="s">
        <v>160</v>
      </c>
      <c r="C45" s="49"/>
      <c r="D45" s="47"/>
      <c r="E45" s="50"/>
      <c r="F45" s="50"/>
      <c r="G45" s="51"/>
      <c r="H45" s="52"/>
    </row>
    <row r="46" spans="1:8" s="151" customFormat="1" ht="158.4">
      <c r="A46" s="88"/>
      <c r="B46" s="116" t="s">
        <v>353</v>
      </c>
      <c r="C46" s="90"/>
      <c r="D46" s="91"/>
      <c r="E46" s="106"/>
      <c r="F46" s="106"/>
      <c r="G46" s="41"/>
      <c r="H46" s="42"/>
    </row>
    <row r="47" spans="1:8" s="151" customFormat="1" ht="26.4">
      <c r="A47" s="88"/>
      <c r="B47" s="136" t="s">
        <v>148</v>
      </c>
      <c r="C47" s="90"/>
      <c r="D47" s="91"/>
      <c r="E47" s="106"/>
      <c r="F47" s="106"/>
      <c r="G47" s="41"/>
      <c r="H47" s="42"/>
    </row>
    <row r="48" spans="1:8" s="151" customFormat="1">
      <c r="A48" s="88"/>
      <c r="B48" s="136" t="s">
        <v>227</v>
      </c>
      <c r="C48" s="90"/>
      <c r="D48" s="91"/>
      <c r="E48" s="106"/>
      <c r="F48" s="106"/>
      <c r="G48" s="41"/>
      <c r="H48" s="42"/>
    </row>
    <row r="49" spans="1:8" s="151" customFormat="1" ht="26.4">
      <c r="A49" s="88"/>
      <c r="B49" s="136" t="s">
        <v>326</v>
      </c>
      <c r="C49" s="90"/>
      <c r="D49" s="91"/>
      <c r="E49" s="106"/>
      <c r="F49" s="106"/>
      <c r="G49" s="41"/>
      <c r="H49" s="42"/>
    </row>
    <row r="50" spans="1:8" s="151" customFormat="1" ht="52.8">
      <c r="A50" s="88"/>
      <c r="B50" s="136" t="s">
        <v>149</v>
      </c>
      <c r="C50" s="90"/>
      <c r="D50" s="91"/>
      <c r="E50" s="106"/>
      <c r="F50" s="106"/>
      <c r="G50" s="41"/>
      <c r="H50" s="42"/>
    </row>
    <row r="51" spans="1:8" s="151" customFormat="1">
      <c r="A51" s="88"/>
      <c r="B51" s="210" t="s">
        <v>255</v>
      </c>
      <c r="C51" s="90"/>
      <c r="D51" s="91"/>
      <c r="E51" s="106"/>
      <c r="F51" s="106"/>
      <c r="G51" s="41"/>
      <c r="H51" s="42"/>
    </row>
    <row r="52" spans="1:8" s="151" customFormat="1">
      <c r="A52" s="26">
        <f>A45+0.01</f>
        <v>3.01</v>
      </c>
      <c r="B52" s="136" t="s">
        <v>354</v>
      </c>
      <c r="C52" s="234" t="s">
        <v>3</v>
      </c>
      <c r="D52" s="91">
        <v>12</v>
      </c>
      <c r="E52" s="106"/>
      <c r="F52" s="16"/>
      <c r="G52" s="236">
        <f t="shared" ref="G52" si="6">+IF(ISNUMBER(D52),D52*E52,0)</f>
        <v>0</v>
      </c>
      <c r="H52" s="237">
        <f t="shared" ref="H52" si="7">+IF(ISNUMBER(D52),D52*F52,0)</f>
        <v>0</v>
      </c>
    </row>
    <row r="53" spans="1:8">
      <c r="A53" s="48">
        <f>A45+1</f>
        <v>4</v>
      </c>
      <c r="B53" s="53" t="s">
        <v>102</v>
      </c>
      <c r="C53" s="49"/>
      <c r="D53" s="47"/>
      <c r="E53" s="50"/>
      <c r="F53" s="50"/>
      <c r="G53" s="51"/>
      <c r="H53" s="52"/>
    </row>
    <row r="54" spans="1:8" ht="39.6">
      <c r="A54" s="22"/>
      <c r="B54" s="14" t="s">
        <v>103</v>
      </c>
      <c r="C54" s="9"/>
      <c r="D54" s="18"/>
      <c r="E54" s="16"/>
      <c r="F54" s="16"/>
      <c r="G54" s="17"/>
      <c r="H54" s="28"/>
    </row>
    <row r="55" spans="1:8" ht="26.4">
      <c r="A55" s="22"/>
      <c r="B55" s="14" t="s">
        <v>74</v>
      </c>
      <c r="C55" s="9"/>
      <c r="D55" s="18"/>
      <c r="E55" s="16"/>
      <c r="F55" s="16"/>
      <c r="G55" s="17"/>
      <c r="H55" s="28"/>
    </row>
    <row r="56" spans="1:8">
      <c r="A56" s="22"/>
      <c r="B56" s="8" t="s">
        <v>43</v>
      </c>
      <c r="C56" s="9"/>
      <c r="D56" s="18"/>
      <c r="E56" s="16"/>
      <c r="F56" s="16"/>
      <c r="G56" s="17"/>
      <c r="H56" s="28"/>
    </row>
    <row r="57" spans="1:8">
      <c r="A57" s="24">
        <f>A53+0.1</f>
        <v>4.0999999999999996</v>
      </c>
      <c r="B57" s="136" t="s">
        <v>109</v>
      </c>
      <c r="C57" s="234" t="s">
        <v>3</v>
      </c>
      <c r="D57" s="91" t="s">
        <v>22</v>
      </c>
      <c r="E57" s="16"/>
      <c r="F57" s="16"/>
      <c r="G57" s="236">
        <f t="shared" ref="G57:G58" si="8">+IF(ISNUMBER(D57),D57*E57,0)</f>
        <v>0</v>
      </c>
      <c r="H57" s="237">
        <f t="shared" ref="H57:H58" si="9">+IF(ISNUMBER(D57),D57*F57,0)</f>
        <v>0</v>
      </c>
    </row>
    <row r="58" spans="1:8">
      <c r="A58" s="24">
        <f>A57+0.1</f>
        <v>4.1999999999999993</v>
      </c>
      <c r="B58" s="136" t="s">
        <v>135</v>
      </c>
      <c r="C58" s="234" t="s">
        <v>3</v>
      </c>
      <c r="D58" s="91">
        <v>4</v>
      </c>
      <c r="E58" s="16"/>
      <c r="F58" s="16"/>
      <c r="G58" s="236">
        <f t="shared" si="8"/>
        <v>0</v>
      </c>
      <c r="H58" s="237">
        <f t="shared" si="9"/>
        <v>0</v>
      </c>
    </row>
    <row r="59" spans="1:8">
      <c r="A59" s="48">
        <f>A53+1</f>
        <v>5</v>
      </c>
      <c r="B59" s="53" t="s">
        <v>259</v>
      </c>
      <c r="C59" s="49"/>
      <c r="D59" s="47"/>
      <c r="E59" s="50"/>
      <c r="F59" s="50"/>
      <c r="G59" s="51"/>
      <c r="H59" s="52"/>
    </row>
    <row r="60" spans="1:8" ht="52.8">
      <c r="A60" s="22"/>
      <c r="B60" s="6" t="s">
        <v>260</v>
      </c>
      <c r="C60" s="12"/>
      <c r="D60" s="18"/>
      <c r="E60" s="16"/>
      <c r="F60" s="16"/>
      <c r="G60" s="17"/>
      <c r="H60" s="28"/>
    </row>
    <row r="61" spans="1:8">
      <c r="A61" s="22"/>
      <c r="B61" s="8" t="s">
        <v>261</v>
      </c>
      <c r="C61" s="12"/>
      <c r="D61" s="18"/>
      <c r="E61" s="16"/>
      <c r="F61" s="16"/>
      <c r="G61" s="17"/>
      <c r="H61" s="28"/>
    </row>
    <row r="62" spans="1:8">
      <c r="A62" s="22"/>
      <c r="B62" s="8" t="s">
        <v>43</v>
      </c>
      <c r="C62" s="12"/>
      <c r="D62" s="18"/>
      <c r="E62" s="16"/>
      <c r="F62" s="16"/>
      <c r="G62" s="17"/>
      <c r="H62" s="28"/>
    </row>
    <row r="63" spans="1:8">
      <c r="A63" s="24">
        <f>A59+0.1</f>
        <v>5.0999999999999996</v>
      </c>
      <c r="B63" s="14" t="s">
        <v>262</v>
      </c>
      <c r="C63" s="12" t="s">
        <v>3</v>
      </c>
      <c r="D63" s="18" t="s">
        <v>22</v>
      </c>
      <c r="E63" s="16"/>
      <c r="F63" s="16"/>
      <c r="G63" s="236">
        <f t="shared" ref="G63:G67" si="10">+IF(ISNUMBER(D63),D63*E63,0)</f>
        <v>0</v>
      </c>
      <c r="H63" s="237">
        <f t="shared" ref="H63:H67" si="11">+IF(ISNUMBER(D63),D63*F63,0)</f>
        <v>0</v>
      </c>
    </row>
    <row r="64" spans="1:8">
      <c r="A64" s="24">
        <f t="shared" ref="A64:A67" si="12">A63+0.1</f>
        <v>5.1999999999999993</v>
      </c>
      <c r="B64" s="14" t="s">
        <v>263</v>
      </c>
      <c r="C64" s="12" t="s">
        <v>3</v>
      </c>
      <c r="D64" s="18" t="s">
        <v>22</v>
      </c>
      <c r="E64" s="16"/>
      <c r="F64" s="16"/>
      <c r="G64" s="236">
        <f t="shared" si="10"/>
        <v>0</v>
      </c>
      <c r="H64" s="237">
        <f t="shared" si="11"/>
        <v>0</v>
      </c>
    </row>
    <row r="65" spans="1:8">
      <c r="A65" s="24">
        <f t="shared" si="12"/>
        <v>5.2999999999999989</v>
      </c>
      <c r="B65" s="14" t="s">
        <v>264</v>
      </c>
      <c r="C65" s="12" t="s">
        <v>3</v>
      </c>
      <c r="D65" s="18" t="s">
        <v>22</v>
      </c>
      <c r="E65" s="16"/>
      <c r="F65" s="16"/>
      <c r="G65" s="236">
        <f t="shared" si="10"/>
        <v>0</v>
      </c>
      <c r="H65" s="237">
        <f t="shared" si="11"/>
        <v>0</v>
      </c>
    </row>
    <row r="66" spans="1:8">
      <c r="A66" s="24">
        <f t="shared" si="12"/>
        <v>5.3999999999999986</v>
      </c>
      <c r="B66" s="14" t="s">
        <v>265</v>
      </c>
      <c r="C66" s="12" t="s">
        <v>3</v>
      </c>
      <c r="D66" s="18" t="s">
        <v>22</v>
      </c>
      <c r="E66" s="106"/>
      <c r="F66" s="106"/>
      <c r="G66" s="236">
        <f t="shared" si="10"/>
        <v>0</v>
      </c>
      <c r="H66" s="237">
        <f t="shared" si="11"/>
        <v>0</v>
      </c>
    </row>
    <row r="67" spans="1:8">
      <c r="A67" s="24">
        <f t="shared" si="12"/>
        <v>5.4999999999999982</v>
      </c>
      <c r="B67" s="136" t="s">
        <v>266</v>
      </c>
      <c r="C67" s="234" t="s">
        <v>3</v>
      </c>
      <c r="D67" s="91">
        <v>2</v>
      </c>
      <c r="E67" s="106"/>
      <c r="F67" s="106"/>
      <c r="G67" s="236">
        <f t="shared" si="10"/>
        <v>0</v>
      </c>
      <c r="H67" s="237">
        <f t="shared" si="11"/>
        <v>0</v>
      </c>
    </row>
    <row r="68" spans="1:8">
      <c r="A68" s="48">
        <f>A59+1</f>
        <v>6</v>
      </c>
      <c r="B68" s="53" t="s">
        <v>155</v>
      </c>
      <c r="C68" s="49"/>
      <c r="D68" s="49"/>
      <c r="E68" s="49"/>
      <c r="F68" s="49"/>
      <c r="G68" s="49"/>
      <c r="H68" s="49"/>
    </row>
    <row r="69" spans="1:8" ht="66">
      <c r="A69" s="112"/>
      <c r="B69" s="116" t="s">
        <v>156</v>
      </c>
      <c r="C69" s="79"/>
      <c r="D69" s="79"/>
      <c r="E69" s="79"/>
      <c r="F69" s="79"/>
      <c r="G69" s="79"/>
      <c r="H69" s="79"/>
    </row>
    <row r="70" spans="1:8" ht="26.4">
      <c r="A70" s="112"/>
      <c r="B70" s="80" t="s">
        <v>157</v>
      </c>
      <c r="C70" s="79"/>
      <c r="D70" s="79"/>
      <c r="E70" s="79"/>
      <c r="F70" s="79"/>
      <c r="G70" s="122"/>
      <c r="H70" s="79"/>
    </row>
    <row r="71" spans="1:8">
      <c r="A71" s="113"/>
      <c r="B71" s="80" t="s">
        <v>43</v>
      </c>
      <c r="C71" s="81"/>
      <c r="D71" s="81"/>
      <c r="E71" s="81"/>
      <c r="F71" s="81"/>
      <c r="G71" s="16"/>
      <c r="H71" s="81"/>
    </row>
    <row r="72" spans="1:8">
      <c r="A72" s="123"/>
      <c r="B72" s="136" t="s">
        <v>158</v>
      </c>
      <c r="C72" s="12"/>
      <c r="D72" s="12"/>
      <c r="E72" s="12"/>
      <c r="F72" s="12"/>
      <c r="G72" s="12"/>
      <c r="H72" s="12"/>
    </row>
    <row r="73" spans="1:8">
      <c r="A73" s="24">
        <f>A68+0.1</f>
        <v>6.1</v>
      </c>
      <c r="B73" s="136" t="s">
        <v>159</v>
      </c>
      <c r="C73" s="234" t="s">
        <v>42</v>
      </c>
      <c r="D73" s="91" t="s">
        <v>22</v>
      </c>
      <c r="E73" s="16"/>
      <c r="F73" s="16"/>
      <c r="G73" s="236">
        <f t="shared" ref="G73:G75" si="13">+IF(ISNUMBER(D73),D73*E73,0)</f>
        <v>0</v>
      </c>
      <c r="H73" s="237">
        <f t="shared" ref="H73:H75" si="14">+IF(ISNUMBER(D73),D73*F73,0)</f>
        <v>0</v>
      </c>
    </row>
    <row r="74" spans="1:8">
      <c r="A74" s="24">
        <f>A73+0.1</f>
        <v>6.1999999999999993</v>
      </c>
      <c r="B74" s="136" t="s">
        <v>267</v>
      </c>
      <c r="C74" s="234" t="s">
        <v>42</v>
      </c>
      <c r="D74" s="91">
        <v>11</v>
      </c>
      <c r="E74" s="16"/>
      <c r="F74" s="16"/>
      <c r="G74" s="236">
        <f t="shared" si="13"/>
        <v>0</v>
      </c>
      <c r="H74" s="237">
        <f t="shared" si="14"/>
        <v>0</v>
      </c>
    </row>
    <row r="75" spans="1:8">
      <c r="A75" s="24">
        <f t="shared" ref="A75" si="15">A74+0.1</f>
        <v>6.2999999999999989</v>
      </c>
      <c r="B75" s="136" t="s">
        <v>268</v>
      </c>
      <c r="C75" s="234" t="s">
        <v>42</v>
      </c>
      <c r="D75" s="91">
        <v>2</v>
      </c>
      <c r="E75" s="81"/>
      <c r="F75" s="16"/>
      <c r="G75" s="236">
        <f t="shared" si="13"/>
        <v>0</v>
      </c>
      <c r="H75" s="237">
        <f t="shared" si="14"/>
        <v>0</v>
      </c>
    </row>
    <row r="76" spans="1:8">
      <c r="A76" s="48">
        <f>A68+1</f>
        <v>7</v>
      </c>
      <c r="B76" s="53" t="s">
        <v>152</v>
      </c>
      <c r="C76" s="49"/>
      <c r="D76" s="49"/>
      <c r="E76" s="49"/>
      <c r="F76" s="49"/>
      <c r="G76" s="49"/>
      <c r="H76" s="129"/>
    </row>
    <row r="77" spans="1:8" ht="184.8">
      <c r="A77" s="112"/>
      <c r="B77" s="116" t="s">
        <v>356</v>
      </c>
      <c r="C77" s="79"/>
      <c r="D77" s="79"/>
      <c r="E77" s="79"/>
      <c r="F77" s="79"/>
      <c r="G77" s="79"/>
      <c r="H77" s="42"/>
    </row>
    <row r="78" spans="1:8" ht="26.4">
      <c r="A78" s="112"/>
      <c r="B78" s="80" t="s">
        <v>148</v>
      </c>
      <c r="C78" s="79"/>
      <c r="D78" s="79"/>
      <c r="E78" s="122"/>
      <c r="F78" s="79"/>
      <c r="G78" s="79"/>
      <c r="H78" s="42"/>
    </row>
    <row r="79" spans="1:8">
      <c r="A79" s="113"/>
      <c r="B79" s="80" t="s">
        <v>227</v>
      </c>
      <c r="C79" s="81"/>
      <c r="D79" s="81"/>
      <c r="E79" s="16"/>
      <c r="F79" s="81"/>
      <c r="G79" s="81"/>
      <c r="H79" s="42"/>
    </row>
    <row r="80" spans="1:8" ht="26.4">
      <c r="A80" s="123"/>
      <c r="B80" s="136" t="s">
        <v>327</v>
      </c>
      <c r="C80" s="12"/>
      <c r="D80" s="12"/>
      <c r="E80" s="12"/>
      <c r="F80" s="12"/>
      <c r="G80" s="12"/>
      <c r="H80" s="132"/>
    </row>
    <row r="81" spans="1:198" ht="52.8">
      <c r="A81" s="123"/>
      <c r="B81" s="136" t="s">
        <v>149</v>
      </c>
      <c r="C81" s="145"/>
      <c r="D81" s="12"/>
      <c r="E81" s="12"/>
      <c r="F81" s="12"/>
      <c r="G81" s="12"/>
      <c r="H81" s="132"/>
    </row>
    <row r="82" spans="1:198">
      <c r="A82" s="24">
        <f>A76+0.1</f>
        <v>7.1</v>
      </c>
      <c r="B82" s="13" t="s">
        <v>357</v>
      </c>
      <c r="C82" s="55" t="s">
        <v>3</v>
      </c>
      <c r="D82" s="62">
        <v>1</v>
      </c>
      <c r="E82" s="16"/>
      <c r="F82" s="16"/>
      <c r="G82" s="41">
        <f>D82*E82</f>
        <v>0</v>
      </c>
      <c r="H82" s="42">
        <f>D82*F82</f>
        <v>0</v>
      </c>
    </row>
    <row r="83" spans="1:198">
      <c r="A83" s="24">
        <f>A82+0.1</f>
        <v>7.1999999999999993</v>
      </c>
      <c r="B83" s="13" t="s">
        <v>355</v>
      </c>
      <c r="C83" s="55" t="s">
        <v>3</v>
      </c>
      <c r="D83" s="62">
        <v>1</v>
      </c>
      <c r="E83" s="16"/>
      <c r="F83" s="16"/>
      <c r="G83" s="41">
        <f>D83*E83</f>
        <v>0</v>
      </c>
      <c r="H83" s="42">
        <f>D83*F83</f>
        <v>0</v>
      </c>
    </row>
    <row r="84" spans="1:198" s="99" customFormat="1" ht="13.2">
      <c r="A84" s="48">
        <f>A76+1</f>
        <v>8</v>
      </c>
      <c r="B84" s="53" t="s">
        <v>125</v>
      </c>
      <c r="C84" s="49"/>
      <c r="D84" s="49"/>
      <c r="E84" s="49"/>
      <c r="F84" s="49"/>
      <c r="G84" s="49"/>
      <c r="H84" s="52"/>
      <c r="I84" s="98"/>
      <c r="J84" s="98"/>
      <c r="K84" s="98"/>
      <c r="L84" s="98"/>
      <c r="M84" s="98"/>
      <c r="N84" s="98"/>
      <c r="O84" s="98"/>
      <c r="P84" s="98"/>
      <c r="Q84" s="98"/>
      <c r="R84" s="98"/>
      <c r="S84" s="98"/>
      <c r="T84" s="98"/>
      <c r="U84" s="98"/>
      <c r="V84" s="98"/>
      <c r="W84" s="98"/>
      <c r="X84" s="98"/>
      <c r="Y84" s="98"/>
      <c r="Z84" s="98"/>
      <c r="AA84" s="98"/>
      <c r="AB84" s="98"/>
      <c r="AC84" s="98"/>
      <c r="AD84" s="98"/>
      <c r="AE84" s="98"/>
      <c r="AF84" s="98"/>
      <c r="AG84" s="98"/>
      <c r="AH84" s="98"/>
      <c r="AI84" s="98"/>
      <c r="AJ84" s="98"/>
      <c r="AK84" s="98"/>
      <c r="AL84" s="98"/>
      <c r="AM84" s="98"/>
      <c r="AN84" s="98"/>
      <c r="AO84" s="98"/>
      <c r="AP84" s="98"/>
      <c r="AQ84" s="98"/>
      <c r="AR84" s="98"/>
      <c r="AS84" s="98"/>
      <c r="AT84" s="98"/>
      <c r="AU84" s="98"/>
      <c r="AV84" s="98"/>
      <c r="AW84" s="98"/>
      <c r="AX84" s="98"/>
      <c r="AY84" s="98"/>
      <c r="AZ84" s="98"/>
      <c r="BA84" s="98"/>
      <c r="BB84" s="98"/>
      <c r="BC84" s="98"/>
      <c r="BD84" s="98"/>
      <c r="BE84" s="98"/>
      <c r="BF84" s="98"/>
      <c r="BG84" s="98"/>
      <c r="BH84" s="98"/>
      <c r="BI84" s="98"/>
      <c r="BJ84" s="98"/>
      <c r="BK84" s="98"/>
      <c r="BL84" s="98"/>
      <c r="BM84" s="98"/>
      <c r="BN84" s="98"/>
      <c r="BO84" s="98"/>
      <c r="BP84" s="98"/>
      <c r="BQ84" s="98"/>
      <c r="BR84" s="98"/>
      <c r="BS84" s="98"/>
      <c r="BT84" s="98"/>
      <c r="BU84" s="98"/>
      <c r="BV84" s="98"/>
      <c r="BW84" s="98"/>
      <c r="BX84" s="98"/>
      <c r="BY84" s="98"/>
      <c r="BZ84" s="98"/>
      <c r="CA84" s="98"/>
      <c r="CB84" s="98"/>
      <c r="CC84" s="98"/>
      <c r="CD84" s="98"/>
      <c r="CE84" s="98"/>
      <c r="CF84" s="98"/>
      <c r="CG84" s="98"/>
      <c r="CH84" s="98"/>
      <c r="CI84" s="98"/>
      <c r="CJ84" s="98"/>
      <c r="CK84" s="98"/>
      <c r="CL84" s="98"/>
      <c r="CM84" s="98"/>
      <c r="CN84" s="98"/>
      <c r="CO84" s="98"/>
      <c r="CP84" s="98"/>
      <c r="CQ84" s="98"/>
      <c r="CR84" s="98"/>
      <c r="CS84" s="98"/>
      <c r="CT84" s="98"/>
      <c r="CU84" s="98"/>
      <c r="CV84" s="98"/>
      <c r="CW84" s="98"/>
      <c r="CX84" s="98"/>
      <c r="CY84" s="98"/>
      <c r="CZ84" s="98"/>
      <c r="DA84" s="98"/>
      <c r="DB84" s="98"/>
      <c r="DC84" s="98"/>
      <c r="DD84" s="98"/>
      <c r="DE84" s="98"/>
      <c r="DF84" s="98"/>
      <c r="DG84" s="98"/>
      <c r="DH84" s="98"/>
      <c r="DI84" s="98"/>
      <c r="DJ84" s="98"/>
      <c r="DK84" s="98"/>
      <c r="DL84" s="98"/>
      <c r="DM84" s="98"/>
      <c r="DN84" s="98"/>
      <c r="DO84" s="98"/>
      <c r="DP84" s="98"/>
      <c r="DQ84" s="98"/>
      <c r="DR84" s="98"/>
      <c r="DS84" s="98"/>
      <c r="DT84" s="98"/>
      <c r="DU84" s="98"/>
      <c r="DV84" s="98"/>
      <c r="DW84" s="98"/>
      <c r="DX84" s="98"/>
      <c r="DY84" s="98"/>
      <c r="DZ84" s="98"/>
      <c r="EA84" s="98"/>
      <c r="EB84" s="98"/>
      <c r="EC84" s="98"/>
      <c r="ED84" s="98"/>
      <c r="EE84" s="98"/>
      <c r="EF84" s="98"/>
      <c r="EG84" s="98"/>
      <c r="EH84" s="98"/>
      <c r="EI84" s="98"/>
      <c r="EJ84" s="98"/>
      <c r="EK84" s="98"/>
      <c r="EL84" s="98"/>
      <c r="EM84" s="98"/>
      <c r="EN84" s="98"/>
      <c r="EO84" s="98"/>
      <c r="EP84" s="98"/>
      <c r="EQ84" s="98"/>
      <c r="ER84" s="98"/>
      <c r="ES84" s="98"/>
      <c r="ET84" s="98"/>
      <c r="EU84" s="98"/>
      <c r="EV84" s="98"/>
      <c r="EW84" s="98"/>
      <c r="EX84" s="98"/>
      <c r="EY84" s="98"/>
      <c r="EZ84" s="98"/>
      <c r="FA84" s="98"/>
      <c r="FB84" s="98"/>
      <c r="FC84" s="98"/>
      <c r="FD84" s="98"/>
      <c r="FE84" s="98"/>
      <c r="FF84" s="98"/>
      <c r="FG84" s="98"/>
      <c r="FH84" s="98"/>
      <c r="FI84" s="98"/>
      <c r="FJ84" s="98"/>
      <c r="FK84" s="98"/>
      <c r="FL84" s="98"/>
      <c r="FM84" s="98"/>
      <c r="FN84" s="98"/>
      <c r="FO84" s="98"/>
      <c r="FP84" s="98"/>
      <c r="FQ84" s="98"/>
      <c r="FR84" s="98"/>
      <c r="FS84" s="98"/>
      <c r="FT84" s="98"/>
      <c r="FU84" s="98"/>
      <c r="FV84" s="98"/>
      <c r="FW84" s="98"/>
      <c r="FX84" s="98"/>
      <c r="FY84" s="98"/>
      <c r="FZ84" s="98"/>
      <c r="GA84" s="98"/>
      <c r="GB84" s="98"/>
      <c r="GC84" s="98"/>
      <c r="GD84" s="98"/>
      <c r="GE84" s="98"/>
      <c r="GF84" s="98"/>
      <c r="GG84" s="98"/>
      <c r="GH84" s="98"/>
      <c r="GI84" s="98"/>
      <c r="GJ84" s="98"/>
      <c r="GK84" s="98"/>
      <c r="GL84" s="98"/>
      <c r="GM84" s="98"/>
      <c r="GN84" s="98"/>
      <c r="GO84" s="98"/>
      <c r="GP84" s="98"/>
    </row>
    <row r="85" spans="1:198" s="117" customFormat="1" ht="105.6">
      <c r="A85" s="26"/>
      <c r="B85" s="8" t="s">
        <v>128</v>
      </c>
      <c r="C85" s="9" t="s">
        <v>3</v>
      </c>
      <c r="D85" s="10">
        <v>4</v>
      </c>
      <c r="E85" s="16"/>
      <c r="F85" s="16"/>
      <c r="G85" s="236">
        <f>+IF(ISNUMBER(D85),D85*E85,0)</f>
        <v>0</v>
      </c>
      <c r="H85" s="237">
        <f>+IF(ISNUMBER(D85),D85*F85,0)</f>
        <v>0</v>
      </c>
    </row>
    <row r="86" spans="1:198">
      <c r="A86" s="48">
        <f>A84+1</f>
        <v>9</v>
      </c>
      <c r="B86" s="53" t="s">
        <v>44</v>
      </c>
      <c r="C86" s="49"/>
      <c r="D86" s="47"/>
      <c r="E86" s="50"/>
      <c r="F86" s="50"/>
      <c r="G86" s="51"/>
      <c r="H86" s="52"/>
    </row>
    <row r="87" spans="1:198" ht="79.2">
      <c r="A87" s="61"/>
      <c r="B87" s="11" t="s">
        <v>75</v>
      </c>
      <c r="C87" s="55"/>
      <c r="D87" s="62"/>
      <c r="E87" s="62"/>
      <c r="F87" s="62"/>
      <c r="G87" s="63"/>
      <c r="H87" s="64"/>
    </row>
    <row r="88" spans="1:198">
      <c r="A88" s="65">
        <f>A86+0.01</f>
        <v>9.01</v>
      </c>
      <c r="B88" s="13" t="s">
        <v>45</v>
      </c>
      <c r="C88" s="55" t="s">
        <v>4</v>
      </c>
      <c r="D88" s="62">
        <v>50</v>
      </c>
      <c r="E88" s="62"/>
      <c r="F88" s="62"/>
      <c r="G88" s="236">
        <f t="shared" ref="G88:G97" si="16">+IF(ISNUMBER(D88),D88*E88,0)</f>
        <v>0</v>
      </c>
      <c r="H88" s="237">
        <f t="shared" ref="H88:H97" si="17">+IF(ISNUMBER(D88),D88*F88,0)</f>
        <v>0</v>
      </c>
    </row>
    <row r="89" spans="1:198">
      <c r="A89" s="65">
        <f>A88+0.01</f>
        <v>9.02</v>
      </c>
      <c r="B89" s="13" t="s">
        <v>46</v>
      </c>
      <c r="C89" s="55" t="s">
        <v>4</v>
      </c>
      <c r="D89" s="62">
        <v>140</v>
      </c>
      <c r="E89" s="62"/>
      <c r="F89" s="62"/>
      <c r="G89" s="236">
        <f t="shared" si="16"/>
        <v>0</v>
      </c>
      <c r="H89" s="237">
        <f t="shared" si="17"/>
        <v>0</v>
      </c>
    </row>
    <row r="90" spans="1:198">
      <c r="A90" s="65">
        <f t="shared" ref="A90:A97" si="18">A89+0.01</f>
        <v>9.0299999999999994</v>
      </c>
      <c r="B90" s="13" t="s">
        <v>47</v>
      </c>
      <c r="C90" s="55" t="s">
        <v>4</v>
      </c>
      <c r="D90" s="62">
        <v>190</v>
      </c>
      <c r="E90" s="62"/>
      <c r="F90" s="62"/>
      <c r="G90" s="236">
        <f t="shared" si="16"/>
        <v>0</v>
      </c>
      <c r="H90" s="237">
        <f t="shared" si="17"/>
        <v>0</v>
      </c>
    </row>
    <row r="91" spans="1:198">
      <c r="A91" s="65">
        <f t="shared" si="18"/>
        <v>9.0399999999999991</v>
      </c>
      <c r="B91" s="13" t="s">
        <v>48</v>
      </c>
      <c r="C91" s="55" t="s">
        <v>4</v>
      </c>
      <c r="D91" s="62">
        <v>30</v>
      </c>
      <c r="E91" s="62"/>
      <c r="F91" s="62"/>
      <c r="G91" s="236">
        <f t="shared" si="16"/>
        <v>0</v>
      </c>
      <c r="H91" s="237">
        <f t="shared" si="17"/>
        <v>0</v>
      </c>
    </row>
    <row r="92" spans="1:198">
      <c r="A92" s="65">
        <f t="shared" si="18"/>
        <v>9.0499999999999989</v>
      </c>
      <c r="B92" s="13" t="s">
        <v>49</v>
      </c>
      <c r="C92" s="55" t="s">
        <v>4</v>
      </c>
      <c r="D92" s="62">
        <v>470</v>
      </c>
      <c r="E92" s="62"/>
      <c r="F92" s="62"/>
      <c r="G92" s="236">
        <f t="shared" si="16"/>
        <v>0</v>
      </c>
      <c r="H92" s="237">
        <f t="shared" si="17"/>
        <v>0</v>
      </c>
    </row>
    <row r="93" spans="1:198">
      <c r="A93" s="65">
        <f t="shared" si="18"/>
        <v>9.0599999999999987</v>
      </c>
      <c r="B93" s="13" t="s">
        <v>50</v>
      </c>
      <c r="C93" s="55" t="s">
        <v>4</v>
      </c>
      <c r="D93" s="62">
        <v>240</v>
      </c>
      <c r="E93" s="62"/>
      <c r="F93" s="62"/>
      <c r="G93" s="236">
        <f t="shared" si="16"/>
        <v>0</v>
      </c>
      <c r="H93" s="237">
        <f t="shared" si="17"/>
        <v>0</v>
      </c>
    </row>
    <row r="94" spans="1:198">
      <c r="A94" s="65">
        <f t="shared" si="18"/>
        <v>9.0699999999999985</v>
      </c>
      <c r="B94" s="13" t="s">
        <v>51</v>
      </c>
      <c r="C94" s="55" t="s">
        <v>4</v>
      </c>
      <c r="D94" s="62">
        <v>160</v>
      </c>
      <c r="E94" s="62"/>
      <c r="F94" s="62"/>
      <c r="G94" s="236">
        <f t="shared" si="16"/>
        <v>0</v>
      </c>
      <c r="H94" s="237">
        <f t="shared" si="17"/>
        <v>0</v>
      </c>
    </row>
    <row r="95" spans="1:198">
      <c r="A95" s="65">
        <f t="shared" si="18"/>
        <v>9.0799999999999983</v>
      </c>
      <c r="B95" s="13" t="s">
        <v>52</v>
      </c>
      <c r="C95" s="55" t="s">
        <v>4</v>
      </c>
      <c r="D95" s="62">
        <v>540</v>
      </c>
      <c r="E95" s="62"/>
      <c r="F95" s="62"/>
      <c r="G95" s="236">
        <f t="shared" si="16"/>
        <v>0</v>
      </c>
      <c r="H95" s="237">
        <f t="shared" si="17"/>
        <v>0</v>
      </c>
    </row>
    <row r="96" spans="1:198">
      <c r="A96" s="65">
        <f t="shared" si="18"/>
        <v>9.0899999999999981</v>
      </c>
      <c r="B96" s="13" t="s">
        <v>53</v>
      </c>
      <c r="C96" s="55" t="s">
        <v>4</v>
      </c>
      <c r="D96" s="62">
        <v>50</v>
      </c>
      <c r="E96" s="62"/>
      <c r="F96" s="62"/>
      <c r="G96" s="236">
        <f t="shared" si="16"/>
        <v>0</v>
      </c>
      <c r="H96" s="237">
        <f t="shared" si="17"/>
        <v>0</v>
      </c>
    </row>
    <row r="97" spans="1:9">
      <c r="A97" s="66">
        <f t="shared" si="18"/>
        <v>9.0999999999999979</v>
      </c>
      <c r="B97" s="11" t="s">
        <v>85</v>
      </c>
      <c r="C97" s="19" t="s">
        <v>17</v>
      </c>
      <c r="D97" s="18">
        <v>25</v>
      </c>
      <c r="E97" s="62"/>
      <c r="F97" s="62"/>
      <c r="G97" s="236">
        <f t="shared" si="16"/>
        <v>0</v>
      </c>
      <c r="H97" s="237">
        <f t="shared" si="17"/>
        <v>0</v>
      </c>
    </row>
    <row r="98" spans="1:9" s="87" customFormat="1" ht="13.2">
      <c r="A98" s="83">
        <f>A86+1</f>
        <v>10</v>
      </c>
      <c r="B98" s="82" t="s">
        <v>92</v>
      </c>
      <c r="C98" s="84"/>
      <c r="D98" s="47"/>
      <c r="E98" s="85"/>
      <c r="F98" s="85"/>
      <c r="G98" s="51"/>
      <c r="H98" s="52"/>
      <c r="I98" s="86"/>
    </row>
    <row r="99" spans="1:9" s="96" customFormat="1" ht="39.6">
      <c r="A99" s="88"/>
      <c r="B99" s="89" t="s">
        <v>93</v>
      </c>
      <c r="C99" s="90"/>
      <c r="D99" s="91"/>
      <c r="E99" s="92"/>
      <c r="F99" s="92"/>
      <c r="G99" s="93"/>
      <c r="H99" s="94"/>
      <c r="I99" s="95"/>
    </row>
    <row r="100" spans="1:9" s="96" customFormat="1" ht="13.2">
      <c r="A100" s="88">
        <f>A98+0.1</f>
        <v>10.1</v>
      </c>
      <c r="B100" s="89" t="s">
        <v>57</v>
      </c>
      <c r="C100" s="97" t="s">
        <v>20</v>
      </c>
      <c r="D100" s="18">
        <v>60</v>
      </c>
      <c r="E100" s="16"/>
      <c r="F100" s="16"/>
      <c r="G100" s="236">
        <f t="shared" ref="G100:G103" si="19">+IF(ISNUMBER(D100),D100*E100,0)</f>
        <v>0</v>
      </c>
      <c r="H100" s="237">
        <f t="shared" ref="H100:H103" si="20">+IF(ISNUMBER(D100),D100*F100,0)</f>
        <v>0</v>
      </c>
      <c r="I100" s="95"/>
    </row>
    <row r="101" spans="1:9" s="96" customFormat="1" ht="13.2">
      <c r="A101" s="88">
        <f t="shared" ref="A101" si="21">A100+0.1</f>
        <v>10.199999999999999</v>
      </c>
      <c r="B101" s="89" t="s">
        <v>56</v>
      </c>
      <c r="C101" s="97" t="s">
        <v>20</v>
      </c>
      <c r="D101" s="18">
        <v>300</v>
      </c>
      <c r="E101" s="16"/>
      <c r="F101" s="16"/>
      <c r="G101" s="236">
        <f t="shared" si="19"/>
        <v>0</v>
      </c>
      <c r="H101" s="237">
        <f t="shared" si="20"/>
        <v>0</v>
      </c>
      <c r="I101" s="95"/>
    </row>
    <row r="102" spans="1:9" s="96" customFormat="1" ht="13.2">
      <c r="A102" s="88">
        <f>A101+0.1</f>
        <v>10.299999999999999</v>
      </c>
      <c r="B102" s="89" t="s">
        <v>55</v>
      </c>
      <c r="C102" s="97" t="s">
        <v>20</v>
      </c>
      <c r="D102" s="18">
        <v>20</v>
      </c>
      <c r="E102" s="16"/>
      <c r="F102" s="16"/>
      <c r="G102" s="236">
        <f t="shared" si="19"/>
        <v>0</v>
      </c>
      <c r="H102" s="237">
        <f t="shared" si="20"/>
        <v>0</v>
      </c>
      <c r="I102" s="95"/>
    </row>
    <row r="103" spans="1:9" s="96" customFormat="1" ht="13.2">
      <c r="A103" s="88">
        <f>A101+0.1</f>
        <v>10.299999999999999</v>
      </c>
      <c r="B103" s="89" t="s">
        <v>54</v>
      </c>
      <c r="C103" s="97" t="s">
        <v>20</v>
      </c>
      <c r="D103" s="10" t="s">
        <v>22</v>
      </c>
      <c r="E103" s="92"/>
      <c r="F103" s="16"/>
      <c r="G103" s="236">
        <f t="shared" si="19"/>
        <v>0</v>
      </c>
      <c r="H103" s="237">
        <f t="shared" si="20"/>
        <v>0</v>
      </c>
      <c r="I103" s="95"/>
    </row>
    <row r="104" spans="1:9">
      <c r="A104" s="48">
        <f>A98+1</f>
        <v>11</v>
      </c>
      <c r="B104" s="53" t="s">
        <v>143</v>
      </c>
      <c r="C104" s="49"/>
      <c r="D104" s="47"/>
      <c r="E104" s="50"/>
      <c r="F104" s="50"/>
      <c r="G104" s="51"/>
      <c r="H104" s="52"/>
    </row>
    <row r="105" spans="1:9" ht="158.4">
      <c r="A105" s="56"/>
      <c r="B105" s="78" t="s">
        <v>144</v>
      </c>
      <c r="C105" s="12"/>
      <c r="D105" s="10"/>
      <c r="E105" s="41"/>
      <c r="F105" s="41"/>
      <c r="G105" s="41"/>
      <c r="H105" s="42"/>
    </row>
    <row r="106" spans="1:9">
      <c r="A106" s="56"/>
      <c r="B106" s="124" t="s">
        <v>130</v>
      </c>
      <c r="C106" s="12"/>
      <c r="D106" s="10"/>
      <c r="E106" s="41"/>
      <c r="F106" s="41"/>
      <c r="G106" s="41"/>
      <c r="H106" s="42"/>
    </row>
    <row r="107" spans="1:9" ht="26.4">
      <c r="A107" s="56"/>
      <c r="B107" s="140" t="s">
        <v>142</v>
      </c>
      <c r="C107" s="12"/>
      <c r="D107" s="10"/>
      <c r="E107" s="41"/>
      <c r="F107" s="41"/>
      <c r="G107" s="41"/>
      <c r="H107" s="42"/>
    </row>
    <row r="108" spans="1:9">
      <c r="A108" s="25">
        <f>A104+0.1</f>
        <v>11.1</v>
      </c>
      <c r="B108" s="8" t="s">
        <v>131</v>
      </c>
      <c r="C108" s="12" t="s">
        <v>83</v>
      </c>
      <c r="D108" s="18">
        <v>50</v>
      </c>
      <c r="E108" s="41"/>
      <c r="F108" s="41"/>
      <c r="G108" s="236">
        <f t="shared" ref="G108:G112" si="22">+IF(ISNUMBER(D108),D108*E108,0)</f>
        <v>0</v>
      </c>
      <c r="H108" s="237">
        <f t="shared" ref="H108:H112" si="23">+IF(ISNUMBER(D108),D108*F108,0)</f>
        <v>0</v>
      </c>
    </row>
    <row r="109" spans="1:9">
      <c r="A109" s="26">
        <f>A108+0.1</f>
        <v>11.2</v>
      </c>
      <c r="B109" s="8" t="s">
        <v>90</v>
      </c>
      <c r="C109" s="12" t="s">
        <v>83</v>
      </c>
      <c r="D109" s="18">
        <v>300</v>
      </c>
      <c r="E109" s="41"/>
      <c r="F109" s="41"/>
      <c r="G109" s="236">
        <f t="shared" si="22"/>
        <v>0</v>
      </c>
      <c r="H109" s="237">
        <f t="shared" si="23"/>
        <v>0</v>
      </c>
    </row>
    <row r="110" spans="1:9">
      <c r="A110" s="26">
        <f t="shared" ref="A110:A112" si="24">A109+0.1</f>
        <v>11.299999999999999</v>
      </c>
      <c r="B110" s="8" t="s">
        <v>91</v>
      </c>
      <c r="C110" s="12" t="s">
        <v>83</v>
      </c>
      <c r="D110" s="18">
        <v>100</v>
      </c>
      <c r="E110" s="41"/>
      <c r="F110" s="41"/>
      <c r="G110" s="236">
        <f t="shared" si="22"/>
        <v>0</v>
      </c>
      <c r="H110" s="237">
        <f t="shared" si="23"/>
        <v>0</v>
      </c>
    </row>
    <row r="111" spans="1:9">
      <c r="A111" s="26">
        <f t="shared" si="24"/>
        <v>11.399999999999999</v>
      </c>
      <c r="B111" s="8" t="s">
        <v>89</v>
      </c>
      <c r="C111" s="12" t="s">
        <v>83</v>
      </c>
      <c r="D111" s="18">
        <v>50</v>
      </c>
      <c r="E111" s="41"/>
      <c r="F111" s="41"/>
      <c r="G111" s="236">
        <f t="shared" si="22"/>
        <v>0</v>
      </c>
      <c r="H111" s="237">
        <f t="shared" si="23"/>
        <v>0</v>
      </c>
    </row>
    <row r="112" spans="1:9">
      <c r="A112" s="26">
        <f t="shared" si="24"/>
        <v>11.499999999999998</v>
      </c>
      <c r="B112" s="8" t="s">
        <v>150</v>
      </c>
      <c r="C112" s="12" t="s">
        <v>83</v>
      </c>
      <c r="D112" s="10">
        <v>100</v>
      </c>
      <c r="E112" s="41"/>
      <c r="F112" s="41"/>
      <c r="G112" s="236">
        <f t="shared" si="22"/>
        <v>0</v>
      </c>
      <c r="H112" s="237">
        <f t="shared" si="23"/>
        <v>0</v>
      </c>
    </row>
    <row r="113" spans="1:8">
      <c r="A113" s="48">
        <f>A104+1</f>
        <v>12</v>
      </c>
      <c r="B113" s="53" t="s">
        <v>58</v>
      </c>
      <c r="C113" s="49"/>
      <c r="D113" s="47"/>
      <c r="E113" s="50"/>
      <c r="F113" s="50"/>
      <c r="G113" s="51"/>
      <c r="H113" s="52"/>
    </row>
    <row r="114" spans="1:8" ht="52.8">
      <c r="A114" s="67"/>
      <c r="B114" s="14" t="s">
        <v>100</v>
      </c>
      <c r="C114" s="19" t="s">
        <v>19</v>
      </c>
      <c r="D114" s="91">
        <v>1</v>
      </c>
      <c r="E114" s="16"/>
      <c r="F114" s="16"/>
      <c r="G114" s="236">
        <f>+IF(ISNUMBER(D114),D114*E114,0)</f>
        <v>0</v>
      </c>
      <c r="H114" s="237">
        <f>+IF(ISNUMBER(D114),D114*F114,0)</f>
        <v>0</v>
      </c>
    </row>
    <row r="115" spans="1:8">
      <c r="A115" s="67"/>
      <c r="B115" s="14" t="s">
        <v>59</v>
      </c>
      <c r="C115" s="19"/>
      <c r="D115" s="60"/>
      <c r="E115" s="62"/>
      <c r="F115" s="62"/>
      <c r="G115" s="63"/>
      <c r="H115" s="64"/>
    </row>
    <row r="116" spans="1:8">
      <c r="A116" s="67"/>
      <c r="B116" s="14" t="s">
        <v>60</v>
      </c>
      <c r="C116" s="19"/>
      <c r="D116" s="60"/>
      <c r="E116" s="62"/>
      <c r="F116" s="62"/>
      <c r="G116" s="63"/>
      <c r="H116" s="64"/>
    </row>
    <row r="117" spans="1:8">
      <c r="A117" s="67"/>
      <c r="B117" s="14" t="s">
        <v>61</v>
      </c>
      <c r="C117" s="19"/>
      <c r="D117" s="60"/>
      <c r="E117" s="62"/>
      <c r="F117" s="62"/>
      <c r="G117" s="63"/>
      <c r="H117" s="64"/>
    </row>
    <row r="118" spans="1:8" ht="26.4">
      <c r="A118" s="67"/>
      <c r="B118" s="14" t="s">
        <v>62</v>
      </c>
      <c r="C118" s="19"/>
      <c r="D118" s="60"/>
      <c r="E118" s="62"/>
      <c r="F118" s="62"/>
      <c r="G118" s="63"/>
      <c r="H118" s="64"/>
    </row>
    <row r="119" spans="1:8" ht="26.4">
      <c r="A119" s="67"/>
      <c r="B119" s="14" t="s">
        <v>63</v>
      </c>
      <c r="C119" s="19"/>
      <c r="D119" s="60"/>
      <c r="E119" s="62"/>
      <c r="F119" s="62"/>
      <c r="G119" s="63"/>
      <c r="H119" s="64"/>
    </row>
    <row r="120" spans="1:8">
      <c r="A120" s="67"/>
      <c r="B120" s="14" t="s">
        <v>64</v>
      </c>
      <c r="C120" s="19"/>
      <c r="D120" s="60"/>
      <c r="E120" s="62"/>
      <c r="F120" s="62"/>
      <c r="G120" s="63"/>
      <c r="H120" s="64"/>
    </row>
    <row r="121" spans="1:8">
      <c r="A121" s="67"/>
      <c r="B121" s="14" t="s">
        <v>65</v>
      </c>
      <c r="C121" s="19"/>
      <c r="D121" s="60"/>
      <c r="E121" s="62"/>
      <c r="F121" s="62"/>
      <c r="G121" s="63"/>
      <c r="H121" s="64"/>
    </row>
    <row r="122" spans="1:8" ht="26.4">
      <c r="A122" s="67"/>
      <c r="B122" s="14" t="s">
        <v>66</v>
      </c>
      <c r="C122" s="19"/>
      <c r="D122" s="60"/>
      <c r="E122" s="62"/>
      <c r="F122" s="62"/>
      <c r="G122" s="63"/>
      <c r="H122" s="64"/>
    </row>
    <row r="123" spans="1:8" ht="26.4">
      <c r="A123" s="67"/>
      <c r="B123" s="14" t="s">
        <v>67</v>
      </c>
      <c r="C123" s="19"/>
      <c r="D123" s="60"/>
      <c r="E123" s="62"/>
      <c r="F123" s="62"/>
      <c r="G123" s="63"/>
      <c r="H123" s="64"/>
    </row>
    <row r="124" spans="1:8" ht="26.4">
      <c r="A124" s="67"/>
      <c r="B124" s="14" t="s">
        <v>68</v>
      </c>
      <c r="C124" s="19"/>
      <c r="D124" s="60"/>
      <c r="E124" s="62"/>
      <c r="F124" s="62"/>
      <c r="G124" s="63"/>
      <c r="H124" s="64"/>
    </row>
    <row r="125" spans="1:8" ht="26.4">
      <c r="A125" s="67"/>
      <c r="B125" s="14" t="s">
        <v>69</v>
      </c>
      <c r="C125" s="19"/>
      <c r="D125" s="60"/>
      <c r="E125" s="62"/>
      <c r="F125" s="62"/>
      <c r="G125" s="63"/>
      <c r="H125" s="64"/>
    </row>
    <row r="126" spans="1:8">
      <c r="A126" s="48">
        <f>A113+1</f>
        <v>13</v>
      </c>
      <c r="B126" s="49" t="s">
        <v>82</v>
      </c>
      <c r="C126" s="49"/>
      <c r="D126" s="49"/>
      <c r="E126" s="49"/>
      <c r="F126" s="49"/>
      <c r="G126" s="49"/>
      <c r="H126" s="52"/>
    </row>
    <row r="127" spans="1:8" ht="66">
      <c r="A127" s="67"/>
      <c r="B127" s="14" t="s">
        <v>132</v>
      </c>
      <c r="C127" s="19" t="s">
        <v>19</v>
      </c>
      <c r="D127" s="18">
        <v>10</v>
      </c>
      <c r="E127" s="62"/>
      <c r="F127" s="62"/>
      <c r="G127" s="236">
        <f t="shared" ref="G127:G129" si="25">+IF(ISNUMBER(D127),D127*E127,0)</f>
        <v>0</v>
      </c>
      <c r="H127" s="237">
        <f t="shared" ref="H127:H129" si="26">+IF(ISNUMBER(D127),D127*F127,0)</f>
        <v>0</v>
      </c>
    </row>
    <row r="128" spans="1:8" ht="26.4">
      <c r="A128" s="126">
        <f>A126+0.1</f>
        <v>13.1</v>
      </c>
      <c r="B128" s="14" t="s">
        <v>87</v>
      </c>
      <c r="C128" s="19" t="s">
        <v>4</v>
      </c>
      <c r="D128" s="18">
        <f>32*3</f>
        <v>96</v>
      </c>
      <c r="E128" s="62"/>
      <c r="F128" s="62"/>
      <c r="G128" s="236">
        <f t="shared" si="25"/>
        <v>0</v>
      </c>
      <c r="H128" s="237">
        <f t="shared" si="26"/>
        <v>0</v>
      </c>
    </row>
    <row r="129" spans="1:8" ht="26.4">
      <c r="A129" s="127">
        <f>A128+0.1</f>
        <v>13.2</v>
      </c>
      <c r="B129" s="14" t="s">
        <v>129</v>
      </c>
      <c r="C129" s="19" t="s">
        <v>20</v>
      </c>
      <c r="D129" s="18">
        <v>600</v>
      </c>
      <c r="E129" s="62"/>
      <c r="F129" s="62"/>
      <c r="G129" s="236">
        <f t="shared" si="25"/>
        <v>0</v>
      </c>
      <c r="H129" s="237">
        <f t="shared" si="26"/>
        <v>0</v>
      </c>
    </row>
    <row r="130" spans="1:8" s="100" customFormat="1" ht="13.2">
      <c r="A130" s="48">
        <f>A126+1</f>
        <v>14</v>
      </c>
      <c r="B130" s="49" t="s">
        <v>111</v>
      </c>
      <c r="C130" s="49"/>
      <c r="D130" s="47"/>
      <c r="E130" s="50"/>
      <c r="F130" s="50"/>
      <c r="G130" s="51"/>
      <c r="H130" s="52"/>
    </row>
    <row r="131" spans="1:8" s="100" customFormat="1" ht="13.2">
      <c r="A131" s="32"/>
      <c r="B131" s="6" t="s">
        <v>110</v>
      </c>
      <c r="C131" s="9" t="s">
        <v>9</v>
      </c>
      <c r="D131" s="18">
        <v>2</v>
      </c>
      <c r="E131" s="41"/>
      <c r="F131" s="41"/>
      <c r="G131" s="236">
        <f>+IF(ISNUMBER(D131),D131*E131,0)</f>
        <v>0</v>
      </c>
      <c r="H131" s="237">
        <f>+IF(ISNUMBER(D131),D131*F131,0)</f>
        <v>0</v>
      </c>
    </row>
    <row r="132" spans="1:8">
      <c r="A132" s="48">
        <f>A130+1</f>
        <v>15</v>
      </c>
      <c r="B132" s="49" t="s">
        <v>99</v>
      </c>
      <c r="C132" s="49"/>
      <c r="D132" s="47"/>
      <c r="E132" s="50"/>
      <c r="F132" s="50"/>
      <c r="G132" s="51"/>
      <c r="H132" s="52"/>
    </row>
    <row r="133" spans="1:8" ht="27" thickBot="1">
      <c r="A133" s="69"/>
      <c r="B133" s="70" t="s">
        <v>106</v>
      </c>
      <c r="C133" s="139" t="s">
        <v>70</v>
      </c>
      <c r="D133" s="91">
        <f>10*150</f>
        <v>1500</v>
      </c>
      <c r="E133" s="147"/>
      <c r="F133" s="68"/>
      <c r="G133" s="236">
        <f>+IF(ISNUMBER(D133),D133*E133,0)</f>
        <v>0</v>
      </c>
      <c r="H133" s="237">
        <f>+IF(ISNUMBER(D133),D133*F133,0)</f>
        <v>0</v>
      </c>
    </row>
    <row r="134" spans="1:8">
      <c r="A134" s="107"/>
      <c r="B134" s="108" t="s">
        <v>117</v>
      </c>
      <c r="C134" s="109"/>
      <c r="D134" s="109"/>
      <c r="E134" s="110"/>
      <c r="F134" s="110"/>
      <c r="G134" s="110">
        <f>SUM(G8:G133)</f>
        <v>0</v>
      </c>
      <c r="H134" s="110">
        <f>SUM(H8:H133)</f>
        <v>0</v>
      </c>
    </row>
    <row r="135" spans="1:8" ht="16.2" thickBot="1">
      <c r="A135" s="33"/>
      <c r="B135" s="34" t="s">
        <v>118</v>
      </c>
      <c r="C135" s="35"/>
      <c r="D135" s="36"/>
      <c r="E135" s="37"/>
      <c r="F135" s="37"/>
      <c r="G135" s="37"/>
      <c r="H135" s="111">
        <f>G134+H134</f>
        <v>0</v>
      </c>
    </row>
  </sheetData>
  <mergeCells count="11">
    <mergeCell ref="G6:H6"/>
    <mergeCell ref="A1:H1"/>
    <mergeCell ref="B2:H2"/>
    <mergeCell ref="B3:H3"/>
    <mergeCell ref="B4:H4"/>
    <mergeCell ref="A5:H5"/>
    <mergeCell ref="A6:A7"/>
    <mergeCell ref="B6:B7"/>
    <mergeCell ref="C6:C7"/>
    <mergeCell ref="D6:D7"/>
    <mergeCell ref="E6:F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1A6269-6116-48BA-9A17-137AF6AD7862}">
  <dimension ref="A1:GP58"/>
  <sheetViews>
    <sheetView zoomScaleNormal="100" workbookViewId="0">
      <pane ySplit="7" topLeftCell="A8" activePane="bottomLeft" state="frozen"/>
      <selection activeCell="B38" sqref="B38"/>
      <selection pane="bottomLeft" activeCell="E56" sqref="E8:F56"/>
    </sheetView>
  </sheetViews>
  <sheetFormatPr defaultRowHeight="14.4"/>
  <cols>
    <col min="1" max="1" width="10.88671875" style="3" customWidth="1"/>
    <col min="2" max="2" width="86.88671875" style="4" customWidth="1"/>
    <col min="3" max="3" width="9.88671875" style="1" customWidth="1"/>
    <col min="4" max="4" width="9.33203125" style="5" customWidth="1"/>
    <col min="5" max="5" width="14.6640625" style="1" customWidth="1"/>
    <col min="6" max="6" width="15.33203125" style="1" customWidth="1"/>
    <col min="7" max="8" width="14.6640625" style="1" customWidth="1"/>
  </cols>
  <sheetData>
    <row r="1" spans="1:8" ht="15" customHeight="1" thickBot="1">
      <c r="A1" s="280" t="s">
        <v>101</v>
      </c>
      <c r="B1" s="281"/>
      <c r="C1" s="281"/>
      <c r="D1" s="281"/>
      <c r="E1" s="281"/>
      <c r="F1" s="281"/>
      <c r="G1" s="281"/>
      <c r="H1" s="282"/>
    </row>
    <row r="2" spans="1:8">
      <c r="A2" s="76" t="str">
        <f>SUMMARY!A2</f>
        <v xml:space="preserve">Project : </v>
      </c>
      <c r="B2" s="283" t="str">
        <f>SUMMARY!B2</f>
        <v>National Law School</v>
      </c>
      <c r="C2" s="284"/>
      <c r="D2" s="284"/>
      <c r="E2" s="284"/>
      <c r="F2" s="284"/>
      <c r="G2" s="284"/>
      <c r="H2" s="285"/>
    </row>
    <row r="3" spans="1:8">
      <c r="A3" s="74" t="str">
        <f>SUMMARY!A3</f>
        <v xml:space="preserve">Date : </v>
      </c>
      <c r="B3" s="286" t="str">
        <f>SUMMARY!B3</f>
        <v>06.03.2025</v>
      </c>
      <c r="C3" s="287"/>
      <c r="D3" s="287"/>
      <c r="E3" s="287"/>
      <c r="F3" s="287"/>
      <c r="G3" s="287"/>
      <c r="H3" s="288"/>
    </row>
    <row r="4" spans="1:8" ht="15" thickBot="1">
      <c r="A4" s="75" t="str">
        <f>SUMMARY!A4</f>
        <v xml:space="preserve">Version : </v>
      </c>
      <c r="B4" s="289" t="str">
        <f>SUMMARY!B4</f>
        <v>R1</v>
      </c>
      <c r="C4" s="290"/>
      <c r="D4" s="290"/>
      <c r="E4" s="290"/>
      <c r="F4" s="290"/>
      <c r="G4" s="290"/>
      <c r="H4" s="291"/>
    </row>
    <row r="5" spans="1:8">
      <c r="A5" s="272" t="s">
        <v>328</v>
      </c>
      <c r="B5" s="273"/>
      <c r="C5" s="273"/>
      <c r="D5" s="273"/>
      <c r="E5" s="273"/>
      <c r="F5" s="273"/>
      <c r="G5" s="273"/>
      <c r="H5" s="274"/>
    </row>
    <row r="6" spans="1:8">
      <c r="A6" s="275" t="s">
        <v>2</v>
      </c>
      <c r="B6" s="265" t="s">
        <v>0</v>
      </c>
      <c r="C6" s="265" t="s">
        <v>1</v>
      </c>
      <c r="D6" s="278" t="s">
        <v>127</v>
      </c>
      <c r="E6" s="265" t="s">
        <v>6</v>
      </c>
      <c r="F6" s="265"/>
      <c r="G6" s="265" t="s">
        <v>5</v>
      </c>
      <c r="H6" s="266"/>
    </row>
    <row r="7" spans="1:8" ht="15" thickBot="1">
      <c r="A7" s="276"/>
      <c r="B7" s="277"/>
      <c r="C7" s="277"/>
      <c r="D7" s="279"/>
      <c r="E7" s="202" t="s">
        <v>7</v>
      </c>
      <c r="F7" s="202" t="s">
        <v>8</v>
      </c>
      <c r="G7" s="202" t="s">
        <v>7</v>
      </c>
      <c r="H7" s="40" t="s">
        <v>8</v>
      </c>
    </row>
    <row r="8" spans="1:8" ht="26.4">
      <c r="A8" s="38"/>
      <c r="B8" s="77" t="s">
        <v>137</v>
      </c>
      <c r="C8" s="39"/>
      <c r="D8" s="45"/>
      <c r="E8" s="45"/>
      <c r="F8" s="45"/>
      <c r="G8" s="45"/>
      <c r="H8" s="46"/>
    </row>
    <row r="9" spans="1:8">
      <c r="A9" s="141" t="s">
        <v>151</v>
      </c>
      <c r="B9" s="142" t="s">
        <v>269</v>
      </c>
      <c r="C9" s="142"/>
      <c r="D9" s="143"/>
      <c r="E9" s="143"/>
      <c r="F9" s="143"/>
      <c r="G9" s="143"/>
      <c r="H9" s="144"/>
    </row>
    <row r="10" spans="1:8">
      <c r="A10" s="48">
        <v>1</v>
      </c>
      <c r="B10" s="53" t="s">
        <v>270</v>
      </c>
      <c r="C10" s="53"/>
      <c r="D10" s="53"/>
      <c r="E10" s="53"/>
      <c r="F10" s="53"/>
      <c r="G10" s="53"/>
      <c r="H10" s="212"/>
    </row>
    <row r="11" spans="1:8" ht="39.6">
      <c r="A11" s="24"/>
      <c r="B11" s="6" t="s">
        <v>271</v>
      </c>
      <c r="C11" s="15"/>
      <c r="D11" s="18"/>
      <c r="E11" s="18"/>
      <c r="F11" s="18"/>
      <c r="G11" s="18"/>
      <c r="H11" s="29"/>
    </row>
    <row r="12" spans="1:8" s="121" customFormat="1" ht="52.8">
      <c r="A12" s="24"/>
      <c r="B12" s="6" t="s">
        <v>272</v>
      </c>
      <c r="C12" s="15"/>
      <c r="D12" s="119"/>
      <c r="E12" s="120"/>
      <c r="F12" s="120"/>
      <c r="G12" s="120"/>
      <c r="H12" s="131"/>
    </row>
    <row r="13" spans="1:8">
      <c r="A13" s="24"/>
      <c r="B13" s="6" t="s">
        <v>43</v>
      </c>
      <c r="C13" s="15"/>
      <c r="D13" s="18"/>
      <c r="E13" s="18"/>
      <c r="F13" s="18"/>
      <c r="G13" s="18"/>
      <c r="H13" s="29"/>
    </row>
    <row r="14" spans="1:8" ht="52.8">
      <c r="A14" s="24"/>
      <c r="B14" s="6" t="s">
        <v>273</v>
      </c>
      <c r="C14" s="15"/>
      <c r="D14" s="18"/>
      <c r="E14" s="18"/>
      <c r="F14" s="18"/>
      <c r="G14" s="18"/>
      <c r="H14" s="29"/>
    </row>
    <row r="15" spans="1:8" s="121" customFormat="1" ht="13.8">
      <c r="A15" s="24"/>
      <c r="B15" s="133" t="s">
        <v>340</v>
      </c>
      <c r="C15" s="15"/>
      <c r="D15" s="119"/>
      <c r="E15" s="120"/>
      <c r="F15" s="120"/>
      <c r="G15" s="120"/>
      <c r="H15" s="131"/>
    </row>
    <row r="16" spans="1:8" ht="26.4">
      <c r="A16" s="24"/>
      <c r="B16" s="6" t="s">
        <v>274</v>
      </c>
      <c r="C16" s="15"/>
      <c r="D16" s="18"/>
      <c r="E16" s="18"/>
      <c r="F16" s="18"/>
      <c r="G16" s="18"/>
      <c r="H16" s="29"/>
    </row>
    <row r="17" spans="1:8" ht="26.4">
      <c r="A17" s="24"/>
      <c r="B17" s="6" t="s">
        <v>275</v>
      </c>
      <c r="C17" s="10"/>
      <c r="D17" s="18"/>
      <c r="E17" s="18"/>
      <c r="F17" s="18"/>
      <c r="G17" s="18"/>
      <c r="H17" s="29"/>
    </row>
    <row r="18" spans="1:8" ht="26.4">
      <c r="A18" s="24"/>
      <c r="B18" s="6" t="s">
        <v>276</v>
      </c>
      <c r="C18" s="9"/>
      <c r="D18" s="18"/>
      <c r="E18" s="17"/>
      <c r="F18" s="17"/>
      <c r="G18" s="17"/>
      <c r="H18" s="28"/>
    </row>
    <row r="19" spans="1:8" ht="26.4">
      <c r="A19" s="24"/>
      <c r="B19" s="6" t="s">
        <v>277</v>
      </c>
      <c r="C19" s="9"/>
      <c r="D19" s="18"/>
      <c r="E19" s="18"/>
      <c r="F19" s="18"/>
      <c r="G19" s="18"/>
      <c r="H19" s="29"/>
    </row>
    <row r="20" spans="1:8" ht="26.4">
      <c r="A20" s="213"/>
      <c r="B20" s="6" t="s">
        <v>278</v>
      </c>
      <c r="C20" s="9"/>
      <c r="D20" s="18"/>
      <c r="E20" s="18"/>
      <c r="F20" s="18"/>
      <c r="G20" s="18"/>
      <c r="H20" s="29"/>
    </row>
    <row r="21" spans="1:8">
      <c r="A21" s="213"/>
      <c r="B21" s="6" t="s">
        <v>279</v>
      </c>
      <c r="C21" s="9" t="s">
        <v>83</v>
      </c>
      <c r="D21" s="18">
        <v>50</v>
      </c>
      <c r="E21" s="62"/>
      <c r="F21" s="62"/>
      <c r="G21" s="236">
        <f t="shared" ref="G21:G27" si="0">+IF(ISNUMBER(D21),D21*E21,0)</f>
        <v>0</v>
      </c>
      <c r="H21" s="237">
        <f t="shared" ref="H21:H27" si="1">+IF(ISNUMBER(D21),D21*F21,0)</f>
        <v>0</v>
      </c>
    </row>
    <row r="22" spans="1:8" s="121" customFormat="1" ht="13.8">
      <c r="A22" s="213"/>
      <c r="B22" s="6" t="s">
        <v>280</v>
      </c>
      <c r="C22" s="9" t="s">
        <v>83</v>
      </c>
      <c r="D22" s="18">
        <v>50</v>
      </c>
      <c r="E22" s="62"/>
      <c r="F22" s="62"/>
      <c r="G22" s="236">
        <f t="shared" si="0"/>
        <v>0</v>
      </c>
      <c r="H22" s="237">
        <f t="shared" si="1"/>
        <v>0</v>
      </c>
    </row>
    <row r="23" spans="1:8">
      <c r="A23" s="213"/>
      <c r="B23" s="6" t="s">
        <v>281</v>
      </c>
      <c r="C23" s="9" t="s">
        <v>83</v>
      </c>
      <c r="D23" s="18" t="s">
        <v>22</v>
      </c>
      <c r="E23" s="62"/>
      <c r="F23" s="62"/>
      <c r="G23" s="236">
        <f t="shared" si="0"/>
        <v>0</v>
      </c>
      <c r="H23" s="237">
        <f t="shared" si="1"/>
        <v>0</v>
      </c>
    </row>
    <row r="24" spans="1:8">
      <c r="A24" s="213"/>
      <c r="B24" s="6" t="s">
        <v>282</v>
      </c>
      <c r="C24" s="9" t="s">
        <v>83</v>
      </c>
      <c r="D24" s="18" t="s">
        <v>22</v>
      </c>
      <c r="E24" s="62"/>
      <c r="F24" s="62"/>
      <c r="G24" s="236">
        <f t="shared" si="0"/>
        <v>0</v>
      </c>
      <c r="H24" s="237">
        <f t="shared" si="1"/>
        <v>0</v>
      </c>
    </row>
    <row r="25" spans="1:8">
      <c r="A25" s="213">
        <f>A10+0.1</f>
        <v>1.1000000000000001</v>
      </c>
      <c r="B25" s="14" t="s">
        <v>283</v>
      </c>
      <c r="C25" s="134" t="s">
        <v>3</v>
      </c>
      <c r="D25" s="18" t="s">
        <v>98</v>
      </c>
      <c r="E25" s="16"/>
      <c r="F25" s="16"/>
      <c r="G25" s="236">
        <f t="shared" si="0"/>
        <v>0</v>
      </c>
      <c r="H25" s="237">
        <f t="shared" si="1"/>
        <v>0</v>
      </c>
    </row>
    <row r="26" spans="1:8">
      <c r="A26" s="213">
        <f>A25+0.1</f>
        <v>1.2000000000000002</v>
      </c>
      <c r="B26" s="14" t="s">
        <v>284</v>
      </c>
      <c r="C26" s="134" t="s">
        <v>3</v>
      </c>
      <c r="D26" s="18" t="s">
        <v>98</v>
      </c>
      <c r="E26" s="41"/>
      <c r="F26" s="41"/>
      <c r="G26" s="236">
        <f t="shared" si="0"/>
        <v>0</v>
      </c>
      <c r="H26" s="237">
        <f t="shared" si="1"/>
        <v>0</v>
      </c>
    </row>
    <row r="27" spans="1:8">
      <c r="A27" s="213">
        <f>A26+0.1</f>
        <v>1.3000000000000003</v>
      </c>
      <c r="B27" s="14" t="s">
        <v>135</v>
      </c>
      <c r="C27" s="134" t="s">
        <v>3</v>
      </c>
      <c r="D27" s="18">
        <v>4</v>
      </c>
      <c r="E27" s="41"/>
      <c r="F27" s="41"/>
      <c r="G27" s="236">
        <f t="shared" si="0"/>
        <v>0</v>
      </c>
      <c r="H27" s="237">
        <f t="shared" si="1"/>
        <v>0</v>
      </c>
    </row>
    <row r="28" spans="1:8">
      <c r="A28" s="48">
        <v>2</v>
      </c>
      <c r="B28" s="53" t="s">
        <v>285</v>
      </c>
      <c r="C28" s="53"/>
      <c r="D28" s="53"/>
      <c r="E28" s="53"/>
      <c r="F28" s="53"/>
      <c r="G28" s="53"/>
      <c r="H28" s="212"/>
    </row>
    <row r="29" spans="1:8" ht="79.2">
      <c r="A29" s="24"/>
      <c r="B29" s="14" t="s">
        <v>286</v>
      </c>
      <c r="C29" s="9" t="s">
        <v>3</v>
      </c>
      <c r="D29" s="18">
        <v>4</v>
      </c>
      <c r="E29" s="16"/>
      <c r="F29" s="16"/>
      <c r="G29" s="236">
        <f>+IF(ISNUMBER(D29),D29*E29,0)</f>
        <v>0</v>
      </c>
      <c r="H29" s="237">
        <f>+IF(ISNUMBER(D29),D29*F29,0)</f>
        <v>0</v>
      </c>
    </row>
    <row r="30" spans="1:8">
      <c r="A30" s="48">
        <f>A28+1</f>
        <v>3</v>
      </c>
      <c r="B30" s="53" t="s">
        <v>125</v>
      </c>
      <c r="C30" s="53"/>
      <c r="D30" s="53"/>
      <c r="E30" s="53"/>
      <c r="F30" s="53"/>
      <c r="G30" s="53"/>
      <c r="H30" s="212"/>
    </row>
    <row r="31" spans="1:8" ht="105.6">
      <c r="A31" s="26"/>
      <c r="B31" s="8" t="s">
        <v>287</v>
      </c>
      <c r="C31" s="9" t="s">
        <v>3</v>
      </c>
      <c r="D31" s="18">
        <v>4</v>
      </c>
      <c r="E31" s="16"/>
      <c r="F31" s="16"/>
      <c r="G31" s="236">
        <f>+IF(ISNUMBER(D31),D31*E31,0)</f>
        <v>0</v>
      </c>
      <c r="H31" s="237">
        <f>+IF(ISNUMBER(D31),D31*F31,0)</f>
        <v>0</v>
      </c>
    </row>
    <row r="32" spans="1:8">
      <c r="A32" s="48">
        <f>A30+1</f>
        <v>4</v>
      </c>
      <c r="B32" s="53" t="s">
        <v>92</v>
      </c>
      <c r="C32" s="53"/>
      <c r="D32" s="53"/>
      <c r="E32" s="53"/>
      <c r="F32" s="53"/>
      <c r="G32" s="53"/>
      <c r="H32" s="212"/>
    </row>
    <row r="33" spans="1:8" ht="39.6">
      <c r="A33" s="26"/>
      <c r="B33" s="8" t="s">
        <v>288</v>
      </c>
      <c r="C33" s="9"/>
      <c r="D33" s="18"/>
      <c r="E33" s="16"/>
      <c r="F33" s="16"/>
      <c r="G33" s="17"/>
      <c r="H33" s="28"/>
    </row>
    <row r="34" spans="1:8">
      <c r="A34" s="24">
        <f>A32+0.1</f>
        <v>4.0999999999999996</v>
      </c>
      <c r="B34" s="8" t="s">
        <v>289</v>
      </c>
      <c r="C34" s="9" t="s">
        <v>83</v>
      </c>
      <c r="D34" s="18" t="s">
        <v>98</v>
      </c>
      <c r="E34" s="16"/>
      <c r="F34" s="16"/>
      <c r="G34" s="236">
        <f>+IF(ISNUMBER(D34),D34*E34,0)</f>
        <v>0</v>
      </c>
      <c r="H34" s="237">
        <f>+IF(ISNUMBER(D34),D34*F34,0)</f>
        <v>0</v>
      </c>
    </row>
    <row r="35" spans="1:8">
      <c r="A35" s="24">
        <f>A34+0.1</f>
        <v>4.1999999999999993</v>
      </c>
      <c r="B35" s="8" t="s">
        <v>57</v>
      </c>
      <c r="C35" s="90" t="s">
        <v>83</v>
      </c>
      <c r="D35" s="18">
        <v>25</v>
      </c>
      <c r="E35" s="92"/>
      <c r="F35" s="92"/>
      <c r="G35" s="236">
        <f>+IF(ISNUMBER(D35),D35*E35,0)</f>
        <v>0</v>
      </c>
      <c r="H35" s="237">
        <f>+IF(ISNUMBER(D35),D35*F35,0)</f>
        <v>0</v>
      </c>
    </row>
    <row r="36" spans="1:8">
      <c r="A36" s="24">
        <f t="shared" ref="A36" si="2">A35+0.1</f>
        <v>4.2999999999999989</v>
      </c>
      <c r="B36" s="8" t="s">
        <v>56</v>
      </c>
      <c r="C36" s="9" t="s">
        <v>83</v>
      </c>
      <c r="D36" s="18" t="s">
        <v>98</v>
      </c>
      <c r="E36" s="92"/>
      <c r="F36" s="92"/>
      <c r="G36" s="236">
        <f>+IF(ISNUMBER(D36),D36*E36,0)</f>
        <v>0</v>
      </c>
      <c r="H36" s="237">
        <f>+IF(ISNUMBER(D36),D36*F36,0)</f>
        <v>0</v>
      </c>
    </row>
    <row r="37" spans="1:8">
      <c r="A37" s="48">
        <f>A32+1</f>
        <v>5</v>
      </c>
      <c r="B37" s="53" t="s">
        <v>290</v>
      </c>
      <c r="C37" s="53"/>
      <c r="D37" s="53"/>
      <c r="E37" s="53"/>
      <c r="F37" s="53"/>
      <c r="G37" s="53"/>
      <c r="H37" s="212"/>
    </row>
    <row r="38" spans="1:8" ht="171.6">
      <c r="A38" s="56"/>
      <c r="B38" s="78" t="s">
        <v>144</v>
      </c>
      <c r="C38" s="12"/>
      <c r="D38" s="18"/>
      <c r="E38" s="18"/>
      <c r="F38" s="18"/>
      <c r="G38" s="18"/>
      <c r="H38" s="29"/>
    </row>
    <row r="39" spans="1:8">
      <c r="A39" s="56"/>
      <c r="B39" s="124" t="s">
        <v>130</v>
      </c>
      <c r="C39" s="12"/>
      <c r="D39" s="18"/>
      <c r="E39" s="18"/>
      <c r="F39" s="18"/>
      <c r="G39" s="18"/>
      <c r="H39" s="29"/>
    </row>
    <row r="40" spans="1:8" ht="26.4">
      <c r="A40" s="56"/>
      <c r="B40" s="140" t="s">
        <v>142</v>
      </c>
      <c r="C40" s="12"/>
      <c r="D40" s="18"/>
      <c r="E40" s="18"/>
      <c r="F40" s="18"/>
      <c r="G40" s="18"/>
      <c r="H40" s="29"/>
    </row>
    <row r="41" spans="1:8">
      <c r="A41" s="25">
        <f>A37+0.1</f>
        <v>5.0999999999999996</v>
      </c>
      <c r="B41" s="8" t="s">
        <v>291</v>
      </c>
      <c r="C41" s="12" t="s">
        <v>83</v>
      </c>
      <c r="D41" s="18">
        <f>20</f>
        <v>20</v>
      </c>
      <c r="E41" s="41"/>
      <c r="F41" s="41"/>
      <c r="G41" s="236">
        <f>+IF(ISNUMBER(D41),D41*E41,0)</f>
        <v>0</v>
      </c>
      <c r="H41" s="237">
        <f>+IF(ISNUMBER(D41),D41*F41,0)</f>
        <v>0</v>
      </c>
    </row>
    <row r="42" spans="1:8">
      <c r="A42" s="25">
        <f>A41+0.1</f>
        <v>5.1999999999999993</v>
      </c>
      <c r="B42" s="8" t="s">
        <v>292</v>
      </c>
      <c r="C42" s="12" t="s">
        <v>83</v>
      </c>
      <c r="D42" s="18" t="s">
        <v>98</v>
      </c>
      <c r="E42" s="41"/>
      <c r="F42" s="41"/>
      <c r="G42" s="236">
        <f>+IF(ISNUMBER(D42),D42*E42,0)</f>
        <v>0</v>
      </c>
      <c r="H42" s="237">
        <f>+IF(ISNUMBER(D42),D42*F42,0)</f>
        <v>0</v>
      </c>
    </row>
    <row r="43" spans="1:8">
      <c r="A43" s="25">
        <f>A42+0.1</f>
        <v>5.2999999999999989</v>
      </c>
      <c r="B43" s="8" t="s">
        <v>293</v>
      </c>
      <c r="C43" s="12" t="s">
        <v>83</v>
      </c>
      <c r="D43" s="18" t="s">
        <v>98</v>
      </c>
      <c r="E43" s="41"/>
      <c r="F43" s="41"/>
      <c r="G43" s="236">
        <f>+IF(ISNUMBER(D43),D43*E43,0)</f>
        <v>0</v>
      </c>
      <c r="H43" s="237">
        <f>+IF(ISNUMBER(D43),D43*F43,0)</f>
        <v>0</v>
      </c>
    </row>
    <row r="44" spans="1:8">
      <c r="A44" s="25">
        <f>A43+0.1</f>
        <v>5.3999999999999986</v>
      </c>
      <c r="B44" s="8" t="s">
        <v>294</v>
      </c>
      <c r="C44" s="12" t="s">
        <v>83</v>
      </c>
      <c r="D44" s="18" t="s">
        <v>98</v>
      </c>
      <c r="E44" s="16"/>
      <c r="F44" s="16"/>
      <c r="G44" s="236">
        <f>+IF(ISNUMBER(D44),D44*E44,0)</f>
        <v>0</v>
      </c>
      <c r="H44" s="237">
        <f>+IF(ISNUMBER(D44),D44*F44,0)</f>
        <v>0</v>
      </c>
    </row>
    <row r="45" spans="1:8">
      <c r="A45" s="48">
        <f>A37+1</f>
        <v>6</v>
      </c>
      <c r="B45" s="53" t="s">
        <v>295</v>
      </c>
      <c r="C45" s="53"/>
      <c r="D45" s="53"/>
      <c r="E45" s="53"/>
      <c r="F45" s="53"/>
      <c r="G45" s="53"/>
      <c r="H45" s="53"/>
    </row>
    <row r="46" spans="1:8" ht="26.4">
      <c r="A46" s="25"/>
      <c r="B46" s="8" t="s">
        <v>296</v>
      </c>
      <c r="C46" s="12"/>
      <c r="D46" s="81"/>
      <c r="E46" s="16"/>
      <c r="F46" s="81"/>
      <c r="G46" s="81"/>
      <c r="H46" s="42"/>
    </row>
    <row r="47" spans="1:8">
      <c r="A47" s="25"/>
      <c r="B47" s="8" t="s">
        <v>297</v>
      </c>
      <c r="C47" s="12"/>
      <c r="D47" s="81"/>
      <c r="E47" s="16"/>
      <c r="F47" s="81"/>
      <c r="G47" s="81"/>
      <c r="H47" s="42"/>
    </row>
    <row r="48" spans="1:8">
      <c r="A48" s="25"/>
      <c r="B48" s="8" t="s">
        <v>298</v>
      </c>
      <c r="C48" s="12"/>
      <c r="D48" s="81"/>
      <c r="E48" s="16"/>
      <c r="F48" s="81"/>
      <c r="G48" s="81"/>
      <c r="H48" s="42"/>
    </row>
    <row r="49" spans="1:198">
      <c r="A49" s="25"/>
      <c r="B49" s="8" t="s">
        <v>299</v>
      </c>
      <c r="C49" s="12"/>
      <c r="D49" s="81"/>
      <c r="E49" s="16"/>
      <c r="F49" s="81"/>
      <c r="G49" s="81"/>
      <c r="H49" s="42"/>
    </row>
    <row r="50" spans="1:198">
      <c r="A50" s="25"/>
      <c r="B50" s="8" t="s">
        <v>300</v>
      </c>
      <c r="C50" s="12"/>
      <c r="D50" s="81"/>
      <c r="E50" s="16"/>
      <c r="F50" s="81"/>
      <c r="G50" s="81"/>
      <c r="H50" s="42"/>
    </row>
    <row r="51" spans="1:198">
      <c r="A51" s="25"/>
      <c r="B51" s="8" t="s">
        <v>301</v>
      </c>
      <c r="C51" s="12"/>
      <c r="D51" s="81"/>
      <c r="E51" s="16"/>
      <c r="F51" s="81"/>
      <c r="G51" s="81"/>
      <c r="H51" s="42"/>
    </row>
    <row r="52" spans="1:198" s="99" customFormat="1" ht="13.2">
      <c r="A52" s="25"/>
      <c r="B52" s="8" t="s">
        <v>302</v>
      </c>
      <c r="C52" s="12"/>
      <c r="D52" s="81"/>
      <c r="E52" s="16"/>
      <c r="F52" s="81"/>
      <c r="G52" s="81"/>
      <c r="H52" s="42"/>
      <c r="I52" s="98"/>
      <c r="J52" s="98"/>
      <c r="K52" s="98"/>
      <c r="L52" s="98"/>
      <c r="M52" s="98"/>
      <c r="N52" s="98"/>
      <c r="O52" s="98"/>
      <c r="P52" s="98"/>
      <c r="Q52" s="98"/>
      <c r="R52" s="98"/>
      <c r="S52" s="98"/>
      <c r="T52" s="98"/>
      <c r="U52" s="98"/>
      <c r="V52" s="98"/>
      <c r="W52" s="98"/>
      <c r="X52" s="98"/>
      <c r="Y52" s="98"/>
      <c r="Z52" s="98"/>
      <c r="AA52" s="98"/>
      <c r="AB52" s="98"/>
      <c r="AC52" s="98"/>
      <c r="AD52" s="98"/>
      <c r="AE52" s="98"/>
      <c r="AF52" s="98"/>
      <c r="AG52" s="98"/>
      <c r="AH52" s="98"/>
      <c r="AI52" s="98"/>
      <c r="AJ52" s="98"/>
      <c r="AK52" s="98"/>
      <c r="AL52" s="98"/>
      <c r="AM52" s="98"/>
      <c r="AN52" s="98"/>
      <c r="AO52" s="98"/>
      <c r="AP52" s="98"/>
      <c r="AQ52" s="98"/>
      <c r="AR52" s="98"/>
      <c r="AS52" s="98"/>
      <c r="AT52" s="98"/>
      <c r="AU52" s="98"/>
      <c r="AV52" s="98"/>
      <c r="AW52" s="98"/>
      <c r="AX52" s="98"/>
      <c r="AY52" s="98"/>
      <c r="AZ52" s="98"/>
      <c r="BA52" s="98"/>
      <c r="BB52" s="98"/>
      <c r="BC52" s="98"/>
      <c r="BD52" s="98"/>
      <c r="BE52" s="98"/>
      <c r="BF52" s="98"/>
      <c r="BG52" s="98"/>
      <c r="BH52" s="98"/>
      <c r="BI52" s="98"/>
      <c r="BJ52" s="98"/>
      <c r="BK52" s="98"/>
      <c r="BL52" s="98"/>
      <c r="BM52" s="98"/>
      <c r="BN52" s="98"/>
      <c r="BO52" s="98"/>
      <c r="BP52" s="98"/>
      <c r="BQ52" s="98"/>
      <c r="BR52" s="98"/>
      <c r="BS52" s="98"/>
      <c r="BT52" s="98"/>
      <c r="BU52" s="98"/>
      <c r="BV52" s="98"/>
      <c r="BW52" s="98"/>
      <c r="BX52" s="98"/>
      <c r="BY52" s="98"/>
      <c r="BZ52" s="98"/>
      <c r="CA52" s="98"/>
      <c r="CB52" s="98"/>
      <c r="CC52" s="98"/>
      <c r="CD52" s="98"/>
      <c r="CE52" s="98"/>
      <c r="CF52" s="98"/>
      <c r="CG52" s="98"/>
      <c r="CH52" s="98"/>
      <c r="CI52" s="98"/>
      <c r="CJ52" s="98"/>
      <c r="CK52" s="98"/>
      <c r="CL52" s="98"/>
      <c r="CM52" s="98"/>
      <c r="CN52" s="98"/>
      <c r="CO52" s="98"/>
      <c r="CP52" s="98"/>
      <c r="CQ52" s="98"/>
      <c r="CR52" s="98"/>
      <c r="CS52" s="98"/>
      <c r="CT52" s="98"/>
      <c r="CU52" s="98"/>
      <c r="CV52" s="98"/>
      <c r="CW52" s="98"/>
      <c r="CX52" s="98"/>
      <c r="CY52" s="98"/>
      <c r="CZ52" s="98"/>
      <c r="DA52" s="98"/>
      <c r="DB52" s="98"/>
      <c r="DC52" s="98"/>
      <c r="DD52" s="98"/>
      <c r="DE52" s="98"/>
      <c r="DF52" s="98"/>
      <c r="DG52" s="98"/>
      <c r="DH52" s="98"/>
      <c r="DI52" s="98"/>
      <c r="DJ52" s="98"/>
      <c r="DK52" s="98"/>
      <c r="DL52" s="98"/>
      <c r="DM52" s="98"/>
      <c r="DN52" s="98"/>
      <c r="DO52" s="98"/>
      <c r="DP52" s="98"/>
      <c r="DQ52" s="98"/>
      <c r="DR52" s="98"/>
      <c r="DS52" s="98"/>
      <c r="DT52" s="98"/>
      <c r="DU52" s="98"/>
      <c r="DV52" s="98"/>
      <c r="DW52" s="98"/>
      <c r="DX52" s="98"/>
      <c r="DY52" s="98"/>
      <c r="DZ52" s="98"/>
      <c r="EA52" s="98"/>
      <c r="EB52" s="98"/>
      <c r="EC52" s="98"/>
      <c r="ED52" s="98"/>
      <c r="EE52" s="98"/>
      <c r="EF52" s="98"/>
      <c r="EG52" s="98"/>
      <c r="EH52" s="98"/>
      <c r="EI52" s="98"/>
      <c r="EJ52" s="98"/>
      <c r="EK52" s="98"/>
      <c r="EL52" s="98"/>
      <c r="EM52" s="98"/>
      <c r="EN52" s="98"/>
      <c r="EO52" s="98"/>
      <c r="EP52" s="98"/>
      <c r="EQ52" s="98"/>
      <c r="ER52" s="98"/>
      <c r="ES52" s="98"/>
      <c r="ET52" s="98"/>
      <c r="EU52" s="98"/>
      <c r="EV52" s="98"/>
      <c r="EW52" s="98"/>
      <c r="EX52" s="98"/>
      <c r="EY52" s="98"/>
      <c r="EZ52" s="98"/>
      <c r="FA52" s="98"/>
      <c r="FB52" s="98"/>
      <c r="FC52" s="98"/>
      <c r="FD52" s="98"/>
      <c r="FE52" s="98"/>
      <c r="FF52" s="98"/>
      <c r="FG52" s="98"/>
      <c r="FH52" s="98"/>
      <c r="FI52" s="98"/>
      <c r="FJ52" s="98"/>
      <c r="FK52" s="98"/>
      <c r="FL52" s="98"/>
      <c r="FM52" s="98"/>
      <c r="FN52" s="98"/>
      <c r="FO52" s="98"/>
      <c r="FP52" s="98"/>
      <c r="FQ52" s="98"/>
      <c r="FR52" s="98"/>
      <c r="FS52" s="98"/>
      <c r="FT52" s="98"/>
      <c r="FU52" s="98"/>
      <c r="FV52" s="98"/>
      <c r="FW52" s="98"/>
      <c r="FX52" s="98"/>
      <c r="FY52" s="98"/>
      <c r="FZ52" s="98"/>
      <c r="GA52" s="98"/>
      <c r="GB52" s="98"/>
      <c r="GC52" s="98"/>
      <c r="GD52" s="98"/>
      <c r="GE52" s="98"/>
      <c r="GF52" s="98"/>
      <c r="GG52" s="98"/>
      <c r="GH52" s="98"/>
      <c r="GI52" s="98"/>
      <c r="GJ52" s="98"/>
      <c r="GK52" s="98"/>
      <c r="GL52" s="98"/>
      <c r="GM52" s="98"/>
      <c r="GN52" s="98"/>
      <c r="GO52" s="98"/>
      <c r="GP52" s="98"/>
    </row>
    <row r="53" spans="1:198" s="117" customFormat="1" ht="13.2">
      <c r="A53" s="25"/>
      <c r="B53" s="8" t="s">
        <v>303</v>
      </c>
      <c r="C53" s="12"/>
      <c r="D53" s="81"/>
      <c r="E53" s="16"/>
      <c r="F53" s="81"/>
      <c r="G53" s="81"/>
      <c r="H53" s="42"/>
    </row>
    <row r="54" spans="1:198">
      <c r="A54" s="25"/>
      <c r="B54" s="8" t="s">
        <v>304</v>
      </c>
      <c r="C54" s="12"/>
      <c r="D54" s="81"/>
      <c r="E54" s="16"/>
      <c r="F54" s="81"/>
      <c r="G54" s="81"/>
      <c r="H54" s="42"/>
    </row>
    <row r="55" spans="1:198">
      <c r="A55" s="214">
        <f>A45+0.1</f>
        <v>6.1</v>
      </c>
      <c r="B55" s="89" t="s">
        <v>358</v>
      </c>
      <c r="C55" s="9" t="s">
        <v>3</v>
      </c>
      <c r="D55" s="18">
        <v>1</v>
      </c>
      <c r="E55" s="16"/>
      <c r="F55" s="16"/>
      <c r="G55" s="236">
        <f t="shared" ref="G55:G56" si="3">+IF(ISNUMBER(D55),D55*E55,0)</f>
        <v>0</v>
      </c>
      <c r="H55" s="237">
        <f t="shared" ref="H55:H56" si="4">+IF(ISNUMBER(D55),D55*F55,0)</f>
        <v>0</v>
      </c>
    </row>
    <row r="56" spans="1:198" ht="15" thickBot="1">
      <c r="A56" s="215">
        <f>A55+0.1</f>
        <v>6.1999999999999993</v>
      </c>
      <c r="B56" s="216" t="s">
        <v>359</v>
      </c>
      <c r="C56" s="217" t="s">
        <v>3</v>
      </c>
      <c r="D56" s="18">
        <v>1</v>
      </c>
      <c r="E56" s="16"/>
      <c r="F56" s="16"/>
      <c r="G56" s="236">
        <f t="shared" si="3"/>
        <v>0</v>
      </c>
      <c r="H56" s="237">
        <f t="shared" si="4"/>
        <v>0</v>
      </c>
    </row>
    <row r="57" spans="1:198">
      <c r="A57" s="218"/>
      <c r="B57" s="219" t="s">
        <v>117</v>
      </c>
      <c r="C57" s="219"/>
      <c r="D57" s="219"/>
      <c r="E57" s="219"/>
      <c r="F57" s="219"/>
      <c r="G57" s="220">
        <f>SUM(G8:G56)</f>
        <v>0</v>
      </c>
      <c r="H57" s="220">
        <f>SUM(H8:H56)</f>
        <v>0</v>
      </c>
    </row>
    <row r="58" spans="1:198" ht="16.2" thickBot="1">
      <c r="A58" s="221"/>
      <c r="B58" s="222" t="s">
        <v>305</v>
      </c>
      <c r="C58" s="222"/>
      <c r="D58" s="222"/>
      <c r="E58" s="222"/>
      <c r="F58" s="222"/>
      <c r="G58" s="223"/>
      <c r="H58" s="224">
        <f>G57+H57</f>
        <v>0</v>
      </c>
    </row>
  </sheetData>
  <mergeCells count="11">
    <mergeCell ref="A1:H1"/>
    <mergeCell ref="B2:H2"/>
    <mergeCell ref="B3:H3"/>
    <mergeCell ref="B4:H4"/>
    <mergeCell ref="A5:H5"/>
    <mergeCell ref="G6:H6"/>
    <mergeCell ref="A6:A7"/>
    <mergeCell ref="B6:B7"/>
    <mergeCell ref="C6:C7"/>
    <mergeCell ref="D6:D7"/>
    <mergeCell ref="E6:F6"/>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100"/>
  <sheetViews>
    <sheetView zoomScaleNormal="100" workbookViewId="0">
      <pane ySplit="7" topLeftCell="A8" activePane="bottomLeft" state="frozen"/>
      <selection activeCell="B38" sqref="B38"/>
      <selection pane="bottomLeft" activeCell="E98" sqref="E8:F98"/>
    </sheetView>
  </sheetViews>
  <sheetFormatPr defaultRowHeight="14.4"/>
  <cols>
    <col min="1" max="1" width="10.88671875" style="3" customWidth="1"/>
    <col min="2" max="2" width="99.88671875" style="4" bestFit="1" customWidth="1"/>
    <col min="3" max="3" width="9.88671875" style="1" customWidth="1"/>
    <col min="4" max="4" width="9.33203125" style="5" customWidth="1"/>
    <col min="5" max="5" width="14.6640625" style="1" customWidth="1"/>
    <col min="6" max="6" width="15.33203125" style="1" customWidth="1"/>
    <col min="7" max="8" width="14.6640625" style="1" customWidth="1"/>
  </cols>
  <sheetData>
    <row r="1" spans="1:8" ht="15" thickBot="1">
      <c r="A1" s="242" t="s">
        <v>101</v>
      </c>
      <c r="B1" s="243"/>
      <c r="C1" s="243"/>
      <c r="D1" s="243"/>
      <c r="E1" s="243"/>
      <c r="F1" s="243"/>
      <c r="G1" s="243"/>
      <c r="H1" s="244"/>
    </row>
    <row r="2" spans="1:8">
      <c r="A2" s="76" t="str">
        <f>SUMMARY!A2</f>
        <v xml:space="preserve">Project : </v>
      </c>
      <c r="B2" s="267" t="str">
        <f>SUMMARY!B2</f>
        <v>National Law School</v>
      </c>
      <c r="C2" s="267"/>
      <c r="D2" s="267"/>
      <c r="E2" s="267"/>
      <c r="F2" s="267"/>
      <c r="G2" s="267"/>
      <c r="H2" s="268"/>
    </row>
    <row r="3" spans="1:8">
      <c r="A3" s="74" t="str">
        <f>SUMMARY!A3</f>
        <v xml:space="preserve">Date : </v>
      </c>
      <c r="B3" s="292" t="str">
        <f>SUMMARY!B3</f>
        <v>06.03.2025</v>
      </c>
      <c r="C3" s="292"/>
      <c r="D3" s="292"/>
      <c r="E3" s="292"/>
      <c r="F3" s="292"/>
      <c r="G3" s="292"/>
      <c r="H3" s="293"/>
    </row>
    <row r="4" spans="1:8" ht="15" thickBot="1">
      <c r="A4" s="75" t="str">
        <f>SUMMARY!A4</f>
        <v xml:space="preserve">Version : </v>
      </c>
      <c r="B4" s="270" t="str">
        <f>SUMMARY!B4</f>
        <v>R1</v>
      </c>
      <c r="C4" s="270"/>
      <c r="D4" s="270"/>
      <c r="E4" s="270"/>
      <c r="F4" s="270"/>
      <c r="G4" s="270"/>
      <c r="H4" s="271"/>
    </row>
    <row r="5" spans="1:8">
      <c r="A5" s="294" t="s">
        <v>119</v>
      </c>
      <c r="B5" s="295"/>
      <c r="C5" s="295"/>
      <c r="D5" s="295"/>
      <c r="E5" s="295"/>
      <c r="F5" s="295"/>
      <c r="G5" s="295"/>
      <c r="H5" s="296"/>
    </row>
    <row r="6" spans="1:8" ht="15" customHeight="1">
      <c r="A6" s="275" t="s">
        <v>2</v>
      </c>
      <c r="B6" s="265" t="s">
        <v>0</v>
      </c>
      <c r="C6" s="265" t="s">
        <v>1</v>
      </c>
      <c r="D6" s="278" t="s">
        <v>127</v>
      </c>
      <c r="E6" s="265" t="s">
        <v>6</v>
      </c>
      <c r="F6" s="265"/>
      <c r="G6" s="265" t="s">
        <v>5</v>
      </c>
      <c r="H6" s="266"/>
    </row>
    <row r="7" spans="1:8" ht="15" thickBot="1">
      <c r="A7" s="276"/>
      <c r="B7" s="277"/>
      <c r="C7" s="277"/>
      <c r="D7" s="279"/>
      <c r="E7" s="125" t="s">
        <v>7</v>
      </c>
      <c r="F7" s="125" t="s">
        <v>8</v>
      </c>
      <c r="G7" s="125" t="s">
        <v>7</v>
      </c>
      <c r="H7" s="40" t="s">
        <v>8</v>
      </c>
    </row>
    <row r="8" spans="1:8" ht="26.4">
      <c r="A8" s="38"/>
      <c r="B8" s="77" t="s">
        <v>137</v>
      </c>
      <c r="C8" s="39"/>
      <c r="D8" s="45"/>
      <c r="E8" s="45"/>
      <c r="F8" s="45"/>
      <c r="G8" s="45"/>
      <c r="H8" s="46"/>
    </row>
    <row r="9" spans="1:8">
      <c r="A9" s="141" t="s">
        <v>329</v>
      </c>
      <c r="B9" s="142" t="s">
        <v>119</v>
      </c>
      <c r="C9" s="142"/>
      <c r="D9" s="143"/>
      <c r="E9" s="143"/>
      <c r="F9" s="143"/>
      <c r="G9" s="143"/>
      <c r="H9" s="144"/>
    </row>
    <row r="10" spans="1:8">
      <c r="A10" s="48">
        <v>1</v>
      </c>
      <c r="B10" s="49" t="s">
        <v>14</v>
      </c>
      <c r="C10" s="49"/>
      <c r="D10" s="47"/>
      <c r="E10" s="50"/>
      <c r="F10" s="50"/>
      <c r="G10" s="51"/>
      <c r="H10" s="52"/>
    </row>
    <row r="11" spans="1:8" ht="79.2">
      <c r="A11" s="22"/>
      <c r="B11" s="6" t="s">
        <v>107</v>
      </c>
      <c r="C11" s="15"/>
      <c r="D11" s="15"/>
      <c r="E11" s="16"/>
      <c r="F11" s="16"/>
      <c r="G11" s="16"/>
      <c r="H11" s="30"/>
    </row>
    <row r="12" spans="1:8" ht="52.8">
      <c r="A12" s="23"/>
      <c r="B12" s="8" t="s">
        <v>23</v>
      </c>
      <c r="C12" s="9"/>
      <c r="D12" s="10"/>
      <c r="E12" s="18"/>
      <c r="F12" s="18"/>
      <c r="G12" s="17"/>
      <c r="H12" s="28"/>
    </row>
    <row r="13" spans="1:8" ht="52.8">
      <c r="A13" s="22"/>
      <c r="B13" s="8" t="s">
        <v>133</v>
      </c>
      <c r="C13" s="15"/>
      <c r="D13" s="15"/>
      <c r="E13" s="16"/>
      <c r="F13" s="16"/>
      <c r="G13" s="16"/>
      <c r="H13" s="30"/>
    </row>
    <row r="14" spans="1:8">
      <c r="A14" s="26">
        <f>A10+0.1</f>
        <v>1.1000000000000001</v>
      </c>
      <c r="B14" s="8" t="s">
        <v>10</v>
      </c>
      <c r="C14" s="9" t="s">
        <v>9</v>
      </c>
      <c r="D14" s="10">
        <v>1060</v>
      </c>
      <c r="E14" s="18"/>
      <c r="F14" s="18"/>
      <c r="G14" s="236">
        <f>+IF(ISNUMBER(D14),D14*E14,0)</f>
        <v>0</v>
      </c>
      <c r="H14" s="237">
        <f>+IF(ISNUMBER(D14),D14*F14,0)</f>
        <v>0</v>
      </c>
    </row>
    <row r="15" spans="1:8">
      <c r="A15" s="26">
        <f>A14+0.1</f>
        <v>1.2000000000000002</v>
      </c>
      <c r="B15" s="8" t="s">
        <v>11</v>
      </c>
      <c r="C15" s="9" t="s">
        <v>9</v>
      </c>
      <c r="D15" s="10">
        <v>20</v>
      </c>
      <c r="E15" s="91"/>
      <c r="F15" s="91"/>
      <c r="G15" s="236">
        <f>+IF(ISNUMBER(D15),D15*E15,0)</f>
        <v>0</v>
      </c>
      <c r="H15" s="237">
        <f>+IF(ISNUMBER(D15),D15*F15,0)</f>
        <v>0</v>
      </c>
    </row>
    <row r="16" spans="1:8">
      <c r="A16" s="26">
        <f t="shared" ref="A16:A18" si="0">A15+0.1</f>
        <v>1.3000000000000003</v>
      </c>
      <c r="B16" s="8" t="s">
        <v>12</v>
      </c>
      <c r="C16" s="9" t="s">
        <v>9</v>
      </c>
      <c r="D16" s="10">
        <v>50</v>
      </c>
      <c r="E16" s="91"/>
      <c r="F16" s="91"/>
      <c r="G16" s="236">
        <f>+IF(ISNUMBER(D16),D16*E16,0)</f>
        <v>0</v>
      </c>
      <c r="H16" s="237">
        <f>+IF(ISNUMBER(D16),D16*F16,0)</f>
        <v>0</v>
      </c>
    </row>
    <row r="17" spans="1:8">
      <c r="A17" s="26">
        <f t="shared" si="0"/>
        <v>1.4000000000000004</v>
      </c>
      <c r="B17" s="8" t="s">
        <v>29</v>
      </c>
      <c r="C17" s="9" t="s">
        <v>9</v>
      </c>
      <c r="D17" s="10" t="s">
        <v>22</v>
      </c>
      <c r="E17" s="18"/>
      <c r="F17" s="18"/>
      <c r="G17" s="236">
        <f>+IF(ISNUMBER(D17),D17*E17,0)</f>
        <v>0</v>
      </c>
      <c r="H17" s="237">
        <f>+IF(ISNUMBER(D17),D17*F17,0)</f>
        <v>0</v>
      </c>
    </row>
    <row r="18" spans="1:8">
      <c r="A18" s="26">
        <f t="shared" si="0"/>
        <v>1.5000000000000004</v>
      </c>
      <c r="B18" s="8" t="s">
        <v>27</v>
      </c>
      <c r="C18" s="9" t="s">
        <v>9</v>
      </c>
      <c r="D18" s="10" t="s">
        <v>22</v>
      </c>
      <c r="E18" s="18"/>
      <c r="F18" s="18"/>
      <c r="G18" s="236">
        <f>+IF(ISNUMBER(D18),D18*E18,0)</f>
        <v>0</v>
      </c>
      <c r="H18" s="237">
        <f>+IF(ISNUMBER(D18),D18*F18,0)</f>
        <v>0</v>
      </c>
    </row>
    <row r="19" spans="1:8">
      <c r="A19" s="48">
        <f>A10+1</f>
        <v>2</v>
      </c>
      <c r="B19" s="49" t="s">
        <v>108</v>
      </c>
      <c r="C19" s="49"/>
      <c r="D19" s="47"/>
      <c r="E19" s="50"/>
      <c r="F19" s="50"/>
      <c r="G19" s="51"/>
      <c r="H19" s="52"/>
    </row>
    <row r="20" spans="1:8" ht="26.4">
      <c r="A20" s="26"/>
      <c r="B20" s="8" t="s">
        <v>33</v>
      </c>
      <c r="C20" s="9"/>
      <c r="D20" s="10"/>
      <c r="E20" s="18"/>
      <c r="F20" s="18"/>
      <c r="G20" s="17"/>
      <c r="H20" s="28"/>
    </row>
    <row r="21" spans="1:8">
      <c r="A21" s="26">
        <f>A19+0.1</f>
        <v>2.1</v>
      </c>
      <c r="B21" s="8" t="s">
        <v>10</v>
      </c>
      <c r="C21" s="9" t="s">
        <v>9</v>
      </c>
      <c r="D21" s="10">
        <v>10</v>
      </c>
      <c r="E21" s="18"/>
      <c r="F21" s="18"/>
      <c r="G21" s="236">
        <f>+IF(ISNUMBER(D21),D21*E21,0)</f>
        <v>0</v>
      </c>
      <c r="H21" s="237">
        <f>+IF(ISNUMBER(D21),D21*F21,0)</f>
        <v>0</v>
      </c>
    </row>
    <row r="22" spans="1:8">
      <c r="A22" s="26">
        <f>A21+0.1</f>
        <v>2.2000000000000002</v>
      </c>
      <c r="B22" s="8" t="s">
        <v>11</v>
      </c>
      <c r="C22" s="9" t="s">
        <v>9</v>
      </c>
      <c r="D22" s="10" t="s">
        <v>22</v>
      </c>
      <c r="E22" s="18"/>
      <c r="F22" s="18"/>
      <c r="G22" s="236">
        <f>+IF(ISNUMBER(D22),D22*E22,0)</f>
        <v>0</v>
      </c>
      <c r="H22" s="237">
        <f>+IF(ISNUMBER(D22),D22*F22,0)</f>
        <v>0</v>
      </c>
    </row>
    <row r="23" spans="1:8">
      <c r="A23" s="48">
        <f>A19+1</f>
        <v>3</v>
      </c>
      <c r="B23" s="49" t="s">
        <v>80</v>
      </c>
      <c r="C23" s="49"/>
      <c r="D23" s="47"/>
      <c r="E23" s="50"/>
      <c r="F23" s="50"/>
      <c r="G23" s="51"/>
      <c r="H23" s="52"/>
    </row>
    <row r="24" spans="1:8" ht="118.8">
      <c r="A24" s="26"/>
      <c r="B24" s="43" t="s">
        <v>86</v>
      </c>
      <c r="C24" s="19" t="s">
        <v>17</v>
      </c>
      <c r="D24" s="10">
        <v>1</v>
      </c>
      <c r="E24" s="41"/>
      <c r="F24" s="41"/>
      <c r="G24" s="236">
        <f>+IF(ISNUMBER(D24),D24*E24,0)</f>
        <v>0</v>
      </c>
      <c r="H24" s="237">
        <f>+IF(ISNUMBER(D24),D24*F24,0)</f>
        <v>0</v>
      </c>
    </row>
    <row r="25" spans="1:8">
      <c r="A25" s="48">
        <f>A23+1</f>
        <v>4</v>
      </c>
      <c r="B25" s="49" t="s">
        <v>16</v>
      </c>
      <c r="C25" s="49"/>
      <c r="D25" s="47"/>
      <c r="E25" s="50"/>
      <c r="F25" s="50"/>
      <c r="G25" s="51"/>
      <c r="H25" s="52"/>
    </row>
    <row r="26" spans="1:8" ht="39.6">
      <c r="A26" s="26"/>
      <c r="B26" s="6" t="s">
        <v>138</v>
      </c>
      <c r="C26" s="9"/>
      <c r="D26" s="10"/>
      <c r="E26" s="18"/>
      <c r="F26" s="18"/>
      <c r="G26" s="18"/>
      <c r="H26" s="29"/>
    </row>
    <row r="27" spans="1:8">
      <c r="A27" s="26">
        <f>A25+0.1</f>
        <v>4.0999999999999996</v>
      </c>
      <c r="B27" s="21" t="s">
        <v>25</v>
      </c>
      <c r="C27" s="9" t="s">
        <v>9</v>
      </c>
      <c r="D27" s="10">
        <v>180</v>
      </c>
      <c r="E27" s="9"/>
      <c r="F27" s="9"/>
      <c r="G27" s="236">
        <f>+IF(ISNUMBER(D27),D27*E27,0)</f>
        <v>0</v>
      </c>
      <c r="H27" s="237">
        <f>+IF(ISNUMBER(D27),D27*F27,0)</f>
        <v>0</v>
      </c>
    </row>
    <row r="28" spans="1:8">
      <c r="A28" s="48">
        <f>A25+1</f>
        <v>5</v>
      </c>
      <c r="B28" s="49" t="s">
        <v>13</v>
      </c>
      <c r="C28" s="49"/>
      <c r="D28" s="47"/>
      <c r="E28" s="50"/>
      <c r="F28" s="50"/>
      <c r="G28" s="51"/>
      <c r="H28" s="52"/>
    </row>
    <row r="29" spans="1:8" ht="39.6">
      <c r="A29" s="23"/>
      <c r="B29" s="8" t="s">
        <v>139</v>
      </c>
      <c r="C29" s="9"/>
      <c r="D29" s="10"/>
      <c r="E29" s="18"/>
      <c r="F29" s="18"/>
      <c r="G29" s="18"/>
      <c r="H29" s="29"/>
    </row>
    <row r="30" spans="1:8">
      <c r="A30" s="26">
        <f>A28+0.1</f>
        <v>5.0999999999999996</v>
      </c>
      <c r="B30" s="8" t="s">
        <v>28</v>
      </c>
      <c r="C30" s="9" t="s">
        <v>9</v>
      </c>
      <c r="D30" s="10">
        <v>710</v>
      </c>
      <c r="E30" s="9"/>
      <c r="F30" s="9"/>
      <c r="G30" s="236">
        <f>+IF(ISNUMBER(D30),D30*E30,0)</f>
        <v>0</v>
      </c>
      <c r="H30" s="237">
        <f>+IF(ISNUMBER(D30),D30*F30,0)</f>
        <v>0</v>
      </c>
    </row>
    <row r="31" spans="1:8">
      <c r="A31" s="26">
        <f>A30+0.1</f>
        <v>5.1999999999999993</v>
      </c>
      <c r="B31" s="8" t="s">
        <v>77</v>
      </c>
      <c r="C31" s="9" t="s">
        <v>9</v>
      </c>
      <c r="D31" s="10" t="s">
        <v>22</v>
      </c>
      <c r="E31" s="18"/>
      <c r="F31" s="18"/>
      <c r="G31" s="236">
        <f>+IF(ISNUMBER(D31),D31*E31,0)</f>
        <v>0</v>
      </c>
      <c r="H31" s="237">
        <f>+IF(ISNUMBER(D31),D31*F31,0)</f>
        <v>0</v>
      </c>
    </row>
    <row r="32" spans="1:8">
      <c r="A32" s="48">
        <f>A28+1</f>
        <v>6</v>
      </c>
      <c r="B32" s="53" t="s">
        <v>30</v>
      </c>
      <c r="C32" s="49"/>
      <c r="D32" s="47"/>
      <c r="E32" s="50"/>
      <c r="F32" s="50"/>
      <c r="G32" s="51"/>
      <c r="H32" s="52"/>
    </row>
    <row r="33" spans="1:8" ht="66">
      <c r="A33" s="22"/>
      <c r="B33" s="8" t="s">
        <v>81</v>
      </c>
      <c r="C33" s="9"/>
      <c r="D33" s="20"/>
      <c r="E33" s="31"/>
      <c r="F33" s="31"/>
      <c r="G33" s="16"/>
      <c r="H33" s="30"/>
    </row>
    <row r="34" spans="1:8">
      <c r="A34" s="24">
        <f>A32+0.1</f>
        <v>6.1</v>
      </c>
      <c r="B34" s="8" t="s">
        <v>31</v>
      </c>
      <c r="C34" s="9" t="s">
        <v>9</v>
      </c>
      <c r="D34" s="10" t="s">
        <v>22</v>
      </c>
      <c r="E34" s="18"/>
      <c r="F34" s="18"/>
      <c r="G34" s="236">
        <f>+IF(ISNUMBER(D34),D34*E34,0)</f>
        <v>0</v>
      </c>
      <c r="H34" s="237">
        <f>+IF(ISNUMBER(D34),D34*F34,0)</f>
        <v>0</v>
      </c>
    </row>
    <row r="35" spans="1:8">
      <c r="A35" s="48">
        <f>A32+1</f>
        <v>7</v>
      </c>
      <c r="B35" s="49" t="s">
        <v>94</v>
      </c>
      <c r="C35" s="49"/>
      <c r="D35" s="47"/>
      <c r="E35" s="50"/>
      <c r="F35" s="50"/>
      <c r="G35" s="51"/>
      <c r="H35" s="52"/>
    </row>
    <row r="36" spans="1:8" ht="39.6">
      <c r="A36" s="23"/>
      <c r="B36" s="8" t="s">
        <v>140</v>
      </c>
      <c r="C36" s="9" t="s">
        <v>9</v>
      </c>
      <c r="D36" s="10">
        <v>6</v>
      </c>
      <c r="E36" s="18"/>
      <c r="F36" s="18"/>
      <c r="G36" s="236">
        <f>+IF(ISNUMBER(D36),D36*E36,0)</f>
        <v>0</v>
      </c>
      <c r="H36" s="237">
        <f>+IF(ISNUMBER(D36),D36*F36,0)</f>
        <v>0</v>
      </c>
    </row>
    <row r="37" spans="1:8">
      <c r="A37" s="48">
        <f>A35+1</f>
        <v>8</v>
      </c>
      <c r="B37" s="53" t="s">
        <v>313</v>
      </c>
      <c r="C37" s="49"/>
      <c r="D37" s="49"/>
      <c r="E37" s="49"/>
      <c r="F37" s="49"/>
      <c r="G37" s="49"/>
      <c r="H37" s="49"/>
    </row>
    <row r="38" spans="1:8" ht="52.8">
      <c r="A38" s="130"/>
      <c r="B38" s="8" t="s">
        <v>314</v>
      </c>
      <c r="C38" s="9" t="s">
        <v>9</v>
      </c>
      <c r="D38" s="10">
        <v>1</v>
      </c>
      <c r="E38" s="18"/>
      <c r="F38" s="18"/>
      <c r="G38" s="236">
        <f>+IF(ISNUMBER(D38),D38*E38,0)</f>
        <v>0</v>
      </c>
      <c r="H38" s="237">
        <f>+IF(ISNUMBER(D38),D38*F38,0)</f>
        <v>0</v>
      </c>
    </row>
    <row r="39" spans="1:8">
      <c r="A39" s="48">
        <f>A37+1</f>
        <v>9</v>
      </c>
      <c r="B39" s="53" t="s">
        <v>306</v>
      </c>
      <c r="C39" s="49"/>
      <c r="D39" s="47"/>
      <c r="E39" s="50"/>
      <c r="F39" s="50"/>
      <c r="G39" s="51"/>
      <c r="H39" s="52"/>
    </row>
    <row r="40" spans="1:8" ht="26.4">
      <c r="A40" s="23"/>
      <c r="B40" s="8" t="s">
        <v>307</v>
      </c>
      <c r="C40" s="9" t="s">
        <v>9</v>
      </c>
      <c r="D40" s="10">
        <v>57</v>
      </c>
      <c r="E40" s="18"/>
      <c r="F40" s="18"/>
      <c r="G40" s="236">
        <f>+IF(ISNUMBER(D40),D40*E40,0)</f>
        <v>0</v>
      </c>
      <c r="H40" s="237">
        <f>+IF(ISNUMBER(D40),D40*F40,0)</f>
        <v>0</v>
      </c>
    </row>
    <row r="41" spans="1:8">
      <c r="A41" s="48">
        <f>A39+1</f>
        <v>10</v>
      </c>
      <c r="B41" s="53" t="s">
        <v>78</v>
      </c>
      <c r="C41" s="49"/>
      <c r="D41" s="47"/>
      <c r="E41" s="50"/>
      <c r="F41" s="50"/>
      <c r="G41" s="51"/>
      <c r="H41" s="52"/>
    </row>
    <row r="42" spans="1:8" ht="26.4">
      <c r="A42" s="23"/>
      <c r="B42" s="8" t="s">
        <v>15</v>
      </c>
      <c r="C42" s="9" t="s">
        <v>9</v>
      </c>
      <c r="D42" s="10">
        <v>16</v>
      </c>
      <c r="E42" s="18"/>
      <c r="F42" s="18"/>
      <c r="G42" s="236">
        <f>+IF(ISNUMBER(D42),D42*E42,0)</f>
        <v>0</v>
      </c>
      <c r="H42" s="237">
        <f>+IF(ISNUMBER(D42),D42*F42,0)</f>
        <v>0</v>
      </c>
    </row>
    <row r="43" spans="1:8">
      <c r="A43" s="48">
        <f>A41+1</f>
        <v>11</v>
      </c>
      <c r="B43" s="53" t="s">
        <v>95</v>
      </c>
      <c r="C43" s="49"/>
      <c r="D43" s="47"/>
      <c r="E43" s="50"/>
      <c r="F43" s="50"/>
      <c r="G43" s="51"/>
      <c r="H43" s="52"/>
    </row>
    <row r="44" spans="1:8" ht="52.8">
      <c r="A44" s="22"/>
      <c r="B44" s="6" t="s">
        <v>141</v>
      </c>
      <c r="C44" s="9" t="s">
        <v>9</v>
      </c>
      <c r="D44" s="10">
        <v>8</v>
      </c>
      <c r="E44" s="18"/>
      <c r="F44" s="18"/>
      <c r="G44" s="236">
        <f>+IF(ISNUMBER(D44),D44*E44,0)</f>
        <v>0</v>
      </c>
      <c r="H44" s="237">
        <f>+IF(ISNUMBER(D44),D44*F44,0)</f>
        <v>0</v>
      </c>
    </row>
    <row r="45" spans="1:8">
      <c r="A45" s="48">
        <f>A43+1</f>
        <v>12</v>
      </c>
      <c r="B45" s="53" t="s">
        <v>34</v>
      </c>
      <c r="C45" s="49"/>
      <c r="D45" s="47"/>
      <c r="E45" s="50"/>
      <c r="F45" s="50"/>
      <c r="G45" s="51"/>
      <c r="H45" s="52"/>
    </row>
    <row r="46" spans="1:8" ht="26.4">
      <c r="A46" s="23"/>
      <c r="B46" s="6" t="s">
        <v>35</v>
      </c>
      <c r="C46" s="9"/>
      <c r="D46" s="9"/>
      <c r="E46" s="18"/>
      <c r="F46" s="18"/>
      <c r="G46" s="17"/>
      <c r="H46" s="28"/>
    </row>
    <row r="47" spans="1:8" ht="39.6">
      <c r="A47" s="26"/>
      <c r="B47" s="6" t="s">
        <v>96</v>
      </c>
      <c r="C47" s="9"/>
      <c r="D47" s="10"/>
      <c r="E47" s="17"/>
      <c r="F47" s="17"/>
      <c r="G47" s="17"/>
      <c r="H47" s="28"/>
    </row>
    <row r="48" spans="1:8">
      <c r="A48" s="26">
        <f>A45+0.1</f>
        <v>12.1</v>
      </c>
      <c r="B48" s="6" t="s">
        <v>36</v>
      </c>
      <c r="C48" s="9" t="s">
        <v>3</v>
      </c>
      <c r="D48" s="10">
        <v>78</v>
      </c>
      <c r="E48" s="18"/>
      <c r="F48" s="18"/>
      <c r="G48" s="236">
        <f>+IF(ISNUMBER(D48),D48*E48,0)</f>
        <v>0</v>
      </c>
      <c r="H48" s="237">
        <f>+IF(ISNUMBER(D48),D48*F48,0)</f>
        <v>0</v>
      </c>
    </row>
    <row r="49" spans="1:24">
      <c r="A49" s="48">
        <f>A45+1</f>
        <v>13</v>
      </c>
      <c r="B49" s="53" t="s">
        <v>228</v>
      </c>
      <c r="C49" s="49"/>
      <c r="D49" s="47"/>
      <c r="E49" s="50"/>
      <c r="F49" s="50"/>
      <c r="G49" s="51"/>
      <c r="H49" s="52"/>
    </row>
    <row r="50" spans="1:24" ht="118.8">
      <c r="A50" s="203"/>
      <c r="B50" s="43" t="s">
        <v>229</v>
      </c>
      <c r="C50" s="9"/>
      <c r="D50" s="10"/>
      <c r="E50" s="204"/>
      <c r="F50" s="204"/>
      <c r="G50" s="41"/>
      <c r="H50" s="42"/>
    </row>
    <row r="51" spans="1:24">
      <c r="A51" s="203"/>
      <c r="B51" s="43" t="s">
        <v>230</v>
      </c>
      <c r="C51" s="9" t="s">
        <v>20</v>
      </c>
      <c r="D51" s="10" t="s">
        <v>22</v>
      </c>
      <c r="E51" s="170"/>
      <c r="F51" s="170"/>
      <c r="G51" s="236">
        <f t="shared" ref="G51:G56" si="1">+IF(ISNUMBER(D51),D51*E51,0)</f>
        <v>0</v>
      </c>
      <c r="H51" s="237">
        <f t="shared" ref="H51:H56" si="2">+IF(ISNUMBER(D51),D51*F51,0)</f>
        <v>0</v>
      </c>
    </row>
    <row r="52" spans="1:24">
      <c r="A52" s="203"/>
      <c r="B52" s="43" t="s">
        <v>231</v>
      </c>
      <c r="C52" s="9" t="s">
        <v>20</v>
      </c>
      <c r="D52" s="10" t="s">
        <v>22</v>
      </c>
      <c r="E52" s="170"/>
      <c r="F52" s="170"/>
      <c r="G52" s="236">
        <f t="shared" si="1"/>
        <v>0</v>
      </c>
      <c r="H52" s="237">
        <f t="shared" si="2"/>
        <v>0</v>
      </c>
    </row>
    <row r="53" spans="1:24">
      <c r="A53" s="203"/>
      <c r="B53" s="43" t="s">
        <v>232</v>
      </c>
      <c r="C53" s="9" t="s">
        <v>20</v>
      </c>
      <c r="D53" s="10" t="s">
        <v>22</v>
      </c>
      <c r="E53" s="170"/>
      <c r="F53" s="170"/>
      <c r="G53" s="236">
        <f t="shared" si="1"/>
        <v>0</v>
      </c>
      <c r="H53" s="237">
        <f t="shared" si="2"/>
        <v>0</v>
      </c>
    </row>
    <row r="54" spans="1:24">
      <c r="A54" s="23"/>
      <c r="B54" s="43" t="s">
        <v>233</v>
      </c>
      <c r="C54" s="9" t="s">
        <v>20</v>
      </c>
      <c r="D54" s="10" t="s">
        <v>22</v>
      </c>
      <c r="E54" s="170"/>
      <c r="F54" s="170"/>
      <c r="G54" s="236">
        <f t="shared" si="1"/>
        <v>0</v>
      </c>
      <c r="H54" s="237">
        <f t="shared" si="2"/>
        <v>0</v>
      </c>
    </row>
    <row r="55" spans="1:24">
      <c r="A55" s="23"/>
      <c r="B55" s="43" t="s">
        <v>234</v>
      </c>
      <c r="C55" s="9" t="s">
        <v>20</v>
      </c>
      <c r="D55" s="10">
        <v>110</v>
      </c>
      <c r="E55" s="170"/>
      <c r="F55" s="170"/>
      <c r="G55" s="236">
        <f t="shared" si="1"/>
        <v>0</v>
      </c>
      <c r="H55" s="237">
        <f t="shared" si="2"/>
        <v>0</v>
      </c>
    </row>
    <row r="56" spans="1:24">
      <c r="A56" s="23"/>
      <c r="B56" s="43" t="s">
        <v>235</v>
      </c>
      <c r="C56" s="9" t="s">
        <v>20</v>
      </c>
      <c r="D56" s="10" t="s">
        <v>22</v>
      </c>
      <c r="E56" s="170"/>
      <c r="F56" s="170"/>
      <c r="G56" s="236">
        <f t="shared" si="1"/>
        <v>0</v>
      </c>
      <c r="H56" s="237">
        <f t="shared" si="2"/>
        <v>0</v>
      </c>
    </row>
    <row r="57" spans="1:24">
      <c r="A57" s="48">
        <f>A49+1</f>
        <v>14</v>
      </c>
      <c r="B57" s="53" t="s">
        <v>308</v>
      </c>
      <c r="C57" s="49"/>
      <c r="D57" s="47"/>
      <c r="E57" s="47"/>
      <c r="F57" s="47"/>
      <c r="G57" s="50"/>
      <c r="H57" s="50"/>
    </row>
    <row r="58" spans="1:24" ht="39.6">
      <c r="A58" s="23"/>
      <c r="B58" s="8" t="s">
        <v>309</v>
      </c>
      <c r="C58" s="9"/>
      <c r="D58" s="10"/>
      <c r="E58" s="10"/>
      <c r="F58" s="10"/>
      <c r="G58" s="18"/>
      <c r="H58" s="18"/>
    </row>
    <row r="59" spans="1:24">
      <c r="A59" s="26">
        <f>A57+0.1</f>
        <v>14.1</v>
      </c>
      <c r="B59" s="8" t="s">
        <v>232</v>
      </c>
      <c r="C59" s="9" t="s">
        <v>3</v>
      </c>
      <c r="D59" s="10" t="s">
        <v>22</v>
      </c>
      <c r="E59" s="18"/>
      <c r="F59" s="18"/>
      <c r="G59" s="236">
        <f>+IF(ISNUMBER(D59),D59*E59,0)</f>
        <v>0</v>
      </c>
      <c r="H59" s="237">
        <f>+IF(ISNUMBER(D59),D59*F59,0)</f>
        <v>0</v>
      </c>
    </row>
    <row r="60" spans="1:24">
      <c r="A60" s="26">
        <f>A59+0.1</f>
        <v>14.2</v>
      </c>
      <c r="B60" s="8" t="s">
        <v>310</v>
      </c>
      <c r="C60" s="9" t="s">
        <v>3</v>
      </c>
      <c r="D60" s="10" t="s">
        <v>22</v>
      </c>
      <c r="E60" s="18"/>
      <c r="F60" s="18"/>
      <c r="G60" s="236">
        <f>+IF(ISNUMBER(D60),D60*E60,0)</f>
        <v>0</v>
      </c>
      <c r="H60" s="237">
        <f>+IF(ISNUMBER(D60),D60*F60,0)</f>
        <v>0</v>
      </c>
    </row>
    <row r="61" spans="1:24">
      <c r="A61" s="26">
        <f t="shared" ref="A61:A62" si="3">A60+0.1</f>
        <v>14.299999999999999</v>
      </c>
      <c r="B61" s="8" t="s">
        <v>311</v>
      </c>
      <c r="C61" s="9" t="s">
        <v>3</v>
      </c>
      <c r="D61" s="10">
        <v>72</v>
      </c>
      <c r="E61" s="18"/>
      <c r="F61" s="18"/>
      <c r="G61" s="236">
        <f>+IF(ISNUMBER(D61),D61*E61,0)</f>
        <v>0</v>
      </c>
      <c r="H61" s="237">
        <f>+IF(ISNUMBER(D61),D61*F61,0)</f>
        <v>0</v>
      </c>
    </row>
    <row r="62" spans="1:24">
      <c r="A62" s="26">
        <f t="shared" si="3"/>
        <v>14.399999999999999</v>
      </c>
      <c r="B62" s="8" t="s">
        <v>312</v>
      </c>
      <c r="C62" s="9" t="s">
        <v>3</v>
      </c>
      <c r="D62" s="10" t="s">
        <v>22</v>
      </c>
      <c r="E62" s="18"/>
      <c r="F62" s="18"/>
      <c r="G62" s="236">
        <f>+IF(ISNUMBER(D62),D62*E62,0)</f>
        <v>0</v>
      </c>
      <c r="H62" s="237">
        <f>+IF(ISNUMBER(D62),D62*F62,0)</f>
        <v>0</v>
      </c>
    </row>
    <row r="63" spans="1:24">
      <c r="A63" s="48">
        <f>A57+1</f>
        <v>15</v>
      </c>
      <c r="B63" s="53" t="s">
        <v>236</v>
      </c>
      <c r="C63" s="49"/>
      <c r="D63" s="47"/>
      <c r="E63" s="50"/>
      <c r="F63" s="50"/>
      <c r="G63" s="51"/>
      <c r="H63" s="52"/>
    </row>
    <row r="64" spans="1:24" s="135" customFormat="1" ht="39.6">
      <c r="A64" s="23"/>
      <c r="B64" s="43" t="s">
        <v>237</v>
      </c>
      <c r="C64" s="9"/>
      <c r="D64" s="10"/>
      <c r="E64" s="9"/>
      <c r="F64" s="9"/>
      <c r="G64" s="206"/>
      <c r="H64" s="207"/>
      <c r="I64" s="205"/>
      <c r="J64" s="205"/>
      <c r="K64" s="205"/>
      <c r="L64" s="205"/>
      <c r="M64" s="205"/>
      <c r="N64" s="205"/>
      <c r="O64" s="205"/>
      <c r="P64" s="205"/>
      <c r="Q64" s="205"/>
      <c r="R64" s="205"/>
      <c r="S64" s="205"/>
      <c r="T64" s="205"/>
      <c r="U64" s="205"/>
      <c r="V64" s="205"/>
      <c r="W64" s="205"/>
      <c r="X64" s="205"/>
    </row>
    <row r="65" spans="1:24" s="135" customFormat="1">
      <c r="A65" s="23"/>
      <c r="B65" s="43" t="s">
        <v>238</v>
      </c>
      <c r="C65" s="9"/>
      <c r="D65" s="10"/>
      <c r="E65" s="9"/>
      <c r="F65" s="9"/>
      <c r="G65" s="206"/>
      <c r="H65" s="207"/>
      <c r="I65" s="205"/>
      <c r="J65" s="205"/>
      <c r="K65" s="205"/>
      <c r="L65" s="205"/>
      <c r="M65" s="205"/>
      <c r="N65" s="205"/>
      <c r="O65" s="205"/>
      <c r="P65" s="205"/>
      <c r="Q65" s="205"/>
      <c r="R65" s="205"/>
      <c r="S65" s="205"/>
      <c r="T65" s="205"/>
      <c r="U65" s="205"/>
      <c r="V65" s="205"/>
      <c r="W65" s="205"/>
      <c r="X65" s="205"/>
    </row>
    <row r="66" spans="1:24" s="135" customFormat="1">
      <c r="A66" s="23"/>
      <c r="B66" s="43" t="s">
        <v>239</v>
      </c>
      <c r="C66" s="9" t="s">
        <v>3</v>
      </c>
      <c r="D66" s="10" t="s">
        <v>22</v>
      </c>
      <c r="E66" s="170"/>
      <c r="F66" s="170"/>
      <c r="G66" s="236">
        <f>+IF(ISNUMBER(D66),D66*E66,0)</f>
        <v>0</v>
      </c>
      <c r="H66" s="237">
        <f>+IF(ISNUMBER(D66),D66*F66,0)</f>
        <v>0</v>
      </c>
      <c r="I66" s="205"/>
      <c r="J66" s="205"/>
      <c r="K66" s="205"/>
      <c r="L66" s="205"/>
      <c r="M66" s="205"/>
      <c r="N66" s="205"/>
      <c r="O66" s="205"/>
      <c r="P66" s="205"/>
      <c r="Q66" s="205"/>
      <c r="R66" s="205"/>
      <c r="S66" s="205"/>
      <c r="T66" s="205"/>
      <c r="U66" s="205"/>
      <c r="V66" s="205"/>
      <c r="W66" s="205"/>
      <c r="X66" s="205"/>
    </row>
    <row r="67" spans="1:24" s="135" customFormat="1">
      <c r="A67" s="23"/>
      <c r="B67" s="43" t="s">
        <v>240</v>
      </c>
      <c r="C67" s="9" t="s">
        <v>3</v>
      </c>
      <c r="D67" s="10" t="s">
        <v>22</v>
      </c>
      <c r="E67" s="170"/>
      <c r="F67" s="170"/>
      <c r="G67" s="236">
        <f>+IF(ISNUMBER(D67),D67*E67,0)</f>
        <v>0</v>
      </c>
      <c r="H67" s="237">
        <f>+IF(ISNUMBER(D67),D67*F67,0)</f>
        <v>0</v>
      </c>
      <c r="I67" s="205"/>
      <c r="J67" s="205"/>
      <c r="K67" s="205"/>
      <c r="L67" s="205"/>
      <c r="M67" s="205"/>
      <c r="N67" s="205"/>
      <c r="O67" s="205"/>
      <c r="P67" s="205"/>
      <c r="Q67" s="205"/>
      <c r="R67" s="205"/>
      <c r="S67" s="205"/>
      <c r="T67" s="205"/>
      <c r="U67" s="205"/>
      <c r="V67" s="205"/>
      <c r="W67" s="205"/>
      <c r="X67" s="205"/>
    </row>
    <row r="68" spans="1:24" s="135" customFormat="1">
      <c r="A68" s="23"/>
      <c r="B68" s="43" t="s">
        <v>241</v>
      </c>
      <c r="C68" s="9" t="s">
        <v>3</v>
      </c>
      <c r="D68" s="10" t="s">
        <v>22</v>
      </c>
      <c r="E68" s="170"/>
      <c r="F68" s="170"/>
      <c r="G68" s="236">
        <f>+IF(ISNUMBER(D68),D68*E68,0)</f>
        <v>0</v>
      </c>
      <c r="H68" s="237">
        <f>+IF(ISNUMBER(D68),D68*F68,0)</f>
        <v>0</v>
      </c>
      <c r="I68" s="205"/>
      <c r="J68" s="205"/>
      <c r="K68" s="205"/>
      <c r="L68" s="205"/>
      <c r="M68" s="205"/>
      <c r="N68" s="205"/>
      <c r="O68" s="205"/>
      <c r="P68" s="205"/>
      <c r="Q68" s="205"/>
      <c r="R68" s="205"/>
      <c r="S68" s="205"/>
      <c r="T68" s="205"/>
      <c r="U68" s="205"/>
      <c r="V68" s="205"/>
      <c r="W68" s="205"/>
      <c r="X68" s="205"/>
    </row>
    <row r="69" spans="1:24" s="135" customFormat="1">
      <c r="A69" s="23"/>
      <c r="B69" s="43" t="s">
        <v>242</v>
      </c>
      <c r="C69" s="9" t="s">
        <v>3</v>
      </c>
      <c r="D69" s="10" t="s">
        <v>22</v>
      </c>
      <c r="E69" s="170"/>
      <c r="F69" s="170"/>
      <c r="G69" s="236">
        <f>+IF(ISNUMBER(D69),D69*E69,0)</f>
        <v>0</v>
      </c>
      <c r="H69" s="237">
        <f>+IF(ISNUMBER(D69),D69*F69,0)</f>
        <v>0</v>
      </c>
      <c r="I69" s="205"/>
      <c r="J69" s="205"/>
      <c r="K69" s="205"/>
      <c r="L69" s="205"/>
      <c r="M69" s="205"/>
      <c r="N69" s="205"/>
      <c r="O69" s="205"/>
      <c r="P69" s="205"/>
      <c r="Q69" s="205"/>
      <c r="R69" s="205"/>
      <c r="S69" s="205"/>
      <c r="T69" s="205"/>
      <c r="U69" s="205"/>
      <c r="V69" s="205"/>
      <c r="W69" s="205"/>
      <c r="X69" s="205"/>
    </row>
    <row r="70" spans="1:24">
      <c r="A70" s="48">
        <f>A63+1</f>
        <v>16</v>
      </c>
      <c r="B70" s="53" t="s">
        <v>243</v>
      </c>
      <c r="C70" s="49"/>
      <c r="D70" s="47"/>
      <c r="E70" s="50"/>
      <c r="F70" s="50"/>
      <c r="G70" s="51"/>
      <c r="H70" s="52"/>
    </row>
    <row r="71" spans="1:24" s="135" customFormat="1" ht="39.6">
      <c r="A71" s="23"/>
      <c r="B71" s="43" t="s">
        <v>244</v>
      </c>
      <c r="C71" s="9"/>
      <c r="D71" s="10"/>
      <c r="E71" s="9"/>
      <c r="F71" s="9"/>
      <c r="G71" s="206"/>
      <c r="H71" s="207"/>
      <c r="I71" s="205"/>
      <c r="J71" s="205"/>
      <c r="K71" s="205"/>
      <c r="L71" s="205"/>
      <c r="M71" s="205"/>
      <c r="N71" s="205"/>
      <c r="O71" s="205"/>
      <c r="P71" s="205"/>
      <c r="Q71" s="205"/>
      <c r="R71" s="205"/>
      <c r="S71" s="205"/>
      <c r="T71" s="205"/>
      <c r="U71" s="205"/>
      <c r="V71" s="205"/>
      <c r="W71" s="205"/>
      <c r="X71" s="205"/>
    </row>
    <row r="72" spans="1:24" s="135" customFormat="1">
      <c r="A72" s="23"/>
      <c r="B72" s="43" t="s">
        <v>245</v>
      </c>
      <c r="C72" s="9"/>
      <c r="D72" s="10"/>
      <c r="E72" s="9"/>
      <c r="F72" s="9"/>
      <c r="G72" s="206"/>
      <c r="H72" s="207"/>
      <c r="I72" s="205"/>
      <c r="J72" s="205"/>
      <c r="K72" s="205"/>
      <c r="L72" s="205"/>
      <c r="M72" s="205"/>
      <c r="N72" s="205"/>
      <c r="O72" s="205"/>
      <c r="P72" s="205"/>
      <c r="Q72" s="205"/>
      <c r="R72" s="205"/>
      <c r="S72" s="205"/>
      <c r="T72" s="205"/>
      <c r="U72" s="205"/>
      <c r="V72" s="205"/>
      <c r="W72" s="205"/>
      <c r="X72" s="205"/>
    </row>
    <row r="73" spans="1:24" s="135" customFormat="1">
      <c r="A73" s="23"/>
      <c r="B73" s="43" t="s">
        <v>239</v>
      </c>
      <c r="C73" s="9" t="s">
        <v>3</v>
      </c>
      <c r="D73" s="10" t="s">
        <v>22</v>
      </c>
      <c r="E73" s="170"/>
      <c r="F73" s="170"/>
      <c r="G73" s="236">
        <f>+IF(ISNUMBER(D73),D73*E73,0)</f>
        <v>0</v>
      </c>
      <c r="H73" s="237">
        <f>+IF(ISNUMBER(D73),D73*F73,0)</f>
        <v>0</v>
      </c>
      <c r="I73" s="205"/>
      <c r="J73" s="205"/>
      <c r="K73" s="205"/>
      <c r="L73" s="205"/>
      <c r="M73" s="205"/>
      <c r="N73" s="205"/>
      <c r="O73" s="205"/>
      <c r="P73" s="205"/>
      <c r="Q73" s="205"/>
      <c r="R73" s="205"/>
      <c r="S73" s="205"/>
      <c r="T73" s="205"/>
      <c r="U73" s="205"/>
      <c r="V73" s="205"/>
      <c r="W73" s="205"/>
      <c r="X73" s="205"/>
    </row>
    <row r="74" spans="1:24" s="135" customFormat="1">
      <c r="A74" s="23"/>
      <c r="B74" s="43" t="s">
        <v>240</v>
      </c>
      <c r="C74" s="9" t="s">
        <v>3</v>
      </c>
      <c r="D74" s="10" t="s">
        <v>22</v>
      </c>
      <c r="E74" s="170"/>
      <c r="F74" s="170"/>
      <c r="G74" s="236">
        <f>+IF(ISNUMBER(D74),D74*E74,0)</f>
        <v>0</v>
      </c>
      <c r="H74" s="237">
        <f>+IF(ISNUMBER(D74),D74*F74,0)</f>
        <v>0</v>
      </c>
      <c r="I74" s="205"/>
      <c r="J74" s="205"/>
      <c r="K74" s="205"/>
      <c r="L74" s="205"/>
      <c r="M74" s="205"/>
      <c r="N74" s="205"/>
      <c r="O74" s="205"/>
      <c r="P74" s="205"/>
      <c r="Q74" s="205"/>
      <c r="R74" s="205"/>
      <c r="S74" s="205"/>
      <c r="T74" s="205"/>
      <c r="U74" s="205"/>
      <c r="V74" s="205"/>
      <c r="W74" s="205"/>
      <c r="X74" s="205"/>
    </row>
    <row r="75" spans="1:24" s="135" customFormat="1">
      <c r="A75" s="23"/>
      <c r="B75" s="43" t="s">
        <v>241</v>
      </c>
      <c r="C75" s="9" t="s">
        <v>3</v>
      </c>
      <c r="D75" s="10" t="s">
        <v>22</v>
      </c>
      <c r="E75" s="170"/>
      <c r="F75" s="170"/>
      <c r="G75" s="236">
        <f>+IF(ISNUMBER(D75),D75*E75,0)</f>
        <v>0</v>
      </c>
      <c r="H75" s="237">
        <f>+IF(ISNUMBER(D75),D75*F75,0)</f>
        <v>0</v>
      </c>
      <c r="I75" s="205"/>
      <c r="J75" s="205"/>
      <c r="K75" s="205"/>
      <c r="L75" s="205"/>
      <c r="M75" s="205"/>
      <c r="N75" s="205"/>
      <c r="O75" s="205"/>
      <c r="P75" s="205"/>
      <c r="Q75" s="205"/>
      <c r="R75" s="205"/>
      <c r="S75" s="205"/>
      <c r="T75" s="205"/>
      <c r="U75" s="205"/>
      <c r="V75" s="205"/>
      <c r="W75" s="205"/>
      <c r="X75" s="205"/>
    </row>
    <row r="76" spans="1:24" s="135" customFormat="1">
      <c r="A76" s="23"/>
      <c r="B76" s="43" t="s">
        <v>242</v>
      </c>
      <c r="C76" s="9" t="s">
        <v>3</v>
      </c>
      <c r="D76" s="10" t="s">
        <v>22</v>
      </c>
      <c r="E76" s="170"/>
      <c r="F76" s="170"/>
      <c r="G76" s="236">
        <f>+IF(ISNUMBER(D76),D76*E76,0)</f>
        <v>0</v>
      </c>
      <c r="H76" s="237">
        <f>+IF(ISNUMBER(D76),D76*F76,0)</f>
        <v>0</v>
      </c>
      <c r="I76" s="205"/>
      <c r="J76" s="205"/>
      <c r="K76" s="205"/>
      <c r="L76" s="205"/>
      <c r="M76" s="205"/>
      <c r="N76" s="205"/>
      <c r="O76" s="205"/>
      <c r="P76" s="205"/>
      <c r="Q76" s="205"/>
      <c r="R76" s="205"/>
      <c r="S76" s="205"/>
      <c r="T76" s="205"/>
      <c r="U76" s="205"/>
      <c r="V76" s="205"/>
      <c r="W76" s="205"/>
      <c r="X76" s="205"/>
    </row>
    <row r="77" spans="1:24">
      <c r="A77" s="48">
        <f>A70+1</f>
        <v>17</v>
      </c>
      <c r="B77" s="53" t="s">
        <v>246</v>
      </c>
      <c r="C77" s="49"/>
      <c r="D77" s="47"/>
      <c r="E77" s="50"/>
      <c r="F77" s="50"/>
      <c r="G77" s="51"/>
      <c r="H77" s="52"/>
    </row>
    <row r="78" spans="1:24" s="135" customFormat="1" ht="52.8">
      <c r="A78" s="23"/>
      <c r="B78" s="43" t="s">
        <v>247</v>
      </c>
      <c r="C78" s="9"/>
      <c r="D78" s="9"/>
      <c r="E78" s="9"/>
      <c r="F78" s="9"/>
      <c r="G78" s="9"/>
      <c r="H78" s="208"/>
      <c r="I78" s="1"/>
      <c r="J78" s="1"/>
      <c r="K78" s="1"/>
      <c r="L78" s="1"/>
      <c r="M78" s="1"/>
      <c r="N78" s="1"/>
      <c r="O78" s="1"/>
      <c r="P78" s="1"/>
      <c r="Q78" s="1"/>
      <c r="R78" s="1"/>
      <c r="S78" s="1"/>
      <c r="T78" s="1"/>
      <c r="U78" s="1"/>
      <c r="V78" s="1"/>
      <c r="W78" s="1"/>
      <c r="X78" s="1"/>
    </row>
    <row r="79" spans="1:24" s="135" customFormat="1" ht="26.4">
      <c r="A79" s="23"/>
      <c r="B79" s="43" t="s">
        <v>248</v>
      </c>
      <c r="C79" s="9" t="s">
        <v>3</v>
      </c>
      <c r="D79" s="10" t="s">
        <v>22</v>
      </c>
      <c r="E79" s="170"/>
      <c r="F79" s="170"/>
      <c r="G79" s="236">
        <f>+IF(ISNUMBER(D79),D79*E79,0)</f>
        <v>0</v>
      </c>
      <c r="H79" s="237">
        <f>+IF(ISNUMBER(D79),D79*F79,0)</f>
        <v>0</v>
      </c>
      <c r="I79" s="1"/>
      <c r="J79" s="1"/>
      <c r="K79" s="1"/>
      <c r="L79" s="1"/>
      <c r="M79" s="1"/>
      <c r="N79" s="1"/>
      <c r="O79" s="1"/>
      <c r="P79" s="1"/>
      <c r="Q79" s="1"/>
      <c r="R79" s="1"/>
      <c r="S79" s="1"/>
      <c r="T79" s="1"/>
      <c r="U79" s="1"/>
      <c r="V79" s="1"/>
      <c r="W79" s="1"/>
      <c r="X79" s="1"/>
    </row>
    <row r="80" spans="1:24" s="135" customFormat="1" ht="26.4">
      <c r="A80" s="23"/>
      <c r="B80" s="43" t="s">
        <v>249</v>
      </c>
      <c r="C80" s="9" t="s">
        <v>3</v>
      </c>
      <c r="D80" s="10" t="s">
        <v>22</v>
      </c>
      <c r="E80" s="170"/>
      <c r="F80" s="170"/>
      <c r="G80" s="236">
        <f>+IF(ISNUMBER(D80),D80*E80,0)</f>
        <v>0</v>
      </c>
      <c r="H80" s="237">
        <f>+IF(ISNUMBER(D80),D80*F80,0)</f>
        <v>0</v>
      </c>
      <c r="I80" s="1"/>
      <c r="J80" s="1"/>
      <c r="K80" s="1"/>
      <c r="L80" s="1"/>
      <c r="M80" s="1"/>
      <c r="N80" s="1"/>
      <c r="O80" s="1"/>
      <c r="P80" s="1"/>
      <c r="Q80" s="1"/>
      <c r="R80" s="1"/>
      <c r="S80" s="1"/>
      <c r="T80" s="1"/>
      <c r="U80" s="1"/>
      <c r="V80" s="1"/>
      <c r="W80" s="1"/>
      <c r="X80" s="1"/>
    </row>
    <row r="81" spans="1:24" s="135" customFormat="1" ht="26.4">
      <c r="A81" s="23"/>
      <c r="B81" s="43" t="s">
        <v>250</v>
      </c>
      <c r="C81" s="9" t="s">
        <v>3</v>
      </c>
      <c r="D81" s="10" t="s">
        <v>22</v>
      </c>
      <c r="E81" s="170"/>
      <c r="F81" s="170"/>
      <c r="G81" s="236">
        <f>+IF(ISNUMBER(D81),D81*E81,0)</f>
        <v>0</v>
      </c>
      <c r="H81" s="237">
        <f>+IF(ISNUMBER(D81),D81*F81,0)</f>
        <v>0</v>
      </c>
      <c r="I81" s="1"/>
      <c r="J81" s="1"/>
      <c r="K81" s="1"/>
      <c r="L81" s="1"/>
      <c r="M81" s="1"/>
      <c r="N81" s="1"/>
      <c r="O81" s="1"/>
      <c r="P81" s="1"/>
      <c r="Q81" s="1"/>
      <c r="R81" s="1"/>
      <c r="S81" s="1"/>
      <c r="T81" s="1"/>
      <c r="U81" s="1"/>
      <c r="V81" s="1"/>
      <c r="W81" s="1"/>
      <c r="X81" s="1"/>
    </row>
    <row r="82" spans="1:24" s="135" customFormat="1" ht="26.4">
      <c r="A82" s="23"/>
      <c r="B82" s="43" t="s">
        <v>251</v>
      </c>
      <c r="C82" s="9" t="s">
        <v>3</v>
      </c>
      <c r="D82" s="10" t="s">
        <v>22</v>
      </c>
      <c r="E82" s="170"/>
      <c r="F82" s="170"/>
      <c r="G82" s="236">
        <f>+IF(ISNUMBER(D82),D82*E82,0)</f>
        <v>0</v>
      </c>
      <c r="H82" s="237">
        <f>+IF(ISNUMBER(D82),D82*F82,0)</f>
        <v>0</v>
      </c>
      <c r="I82" s="1"/>
      <c r="J82" s="1"/>
      <c r="K82" s="1"/>
      <c r="L82" s="1"/>
      <c r="M82" s="1"/>
      <c r="N82" s="1"/>
      <c r="O82" s="1"/>
      <c r="P82" s="1"/>
      <c r="Q82" s="1"/>
      <c r="R82" s="1"/>
      <c r="S82" s="1"/>
      <c r="T82" s="1"/>
      <c r="U82" s="1"/>
      <c r="V82" s="1"/>
      <c r="W82" s="1"/>
      <c r="X82" s="1"/>
    </row>
    <row r="83" spans="1:24">
      <c r="A83" s="48">
        <f>A77+1</f>
        <v>18</v>
      </c>
      <c r="B83" s="53" t="s">
        <v>252</v>
      </c>
      <c r="C83" s="49"/>
      <c r="D83" s="47"/>
      <c r="E83" s="50"/>
      <c r="F83" s="50"/>
      <c r="G83" s="51"/>
      <c r="H83" s="52"/>
    </row>
    <row r="84" spans="1:24" ht="52.8">
      <c r="A84" s="88"/>
      <c r="B84" s="146" t="s">
        <v>361</v>
      </c>
      <c r="C84" s="90"/>
      <c r="D84" s="90"/>
      <c r="E84" s="209"/>
      <c r="F84" s="170"/>
      <c r="G84" s="41"/>
      <c r="H84" s="42"/>
    </row>
    <row r="85" spans="1:24">
      <c r="A85" s="88"/>
      <c r="B85" s="146" t="s">
        <v>253</v>
      </c>
      <c r="C85" s="90" t="s">
        <v>3</v>
      </c>
      <c r="D85" s="90" t="s">
        <v>22</v>
      </c>
      <c r="E85" s="18"/>
      <c r="F85" s="170"/>
      <c r="G85" s="236">
        <f>+IF(ISNUMBER(D85),D85*E85,0)</f>
        <v>0</v>
      </c>
      <c r="H85" s="237">
        <f>+IF(ISNUMBER(D85),D85*F85,0)</f>
        <v>0</v>
      </c>
    </row>
    <row r="86" spans="1:24">
      <c r="A86" s="88"/>
      <c r="B86" s="146" t="s">
        <v>360</v>
      </c>
      <c r="C86" s="90" t="s">
        <v>3</v>
      </c>
      <c r="D86" s="90">
        <v>2</v>
      </c>
      <c r="E86" s="18"/>
      <c r="F86" s="170"/>
      <c r="G86" s="236">
        <f>+IF(ISNUMBER(D86),D86*E86,0)</f>
        <v>0</v>
      </c>
      <c r="H86" s="237">
        <f>+IF(ISNUMBER(D86),D86*F86,0)</f>
        <v>0</v>
      </c>
    </row>
    <row r="87" spans="1:24">
      <c r="A87" s="48">
        <f>A83+1</f>
        <v>19</v>
      </c>
      <c r="B87" s="53" t="s">
        <v>134</v>
      </c>
      <c r="C87" s="49"/>
      <c r="D87" s="47"/>
      <c r="E87" s="50"/>
      <c r="F87" s="50"/>
      <c r="G87" s="51"/>
      <c r="H87" s="52"/>
    </row>
    <row r="88" spans="1:24" ht="35.4" customHeight="1">
      <c r="A88" s="23"/>
      <c r="B88" s="6" t="s">
        <v>97</v>
      </c>
      <c r="C88" s="19" t="s">
        <v>17</v>
      </c>
      <c r="D88" s="10">
        <v>1</v>
      </c>
      <c r="E88" s="149"/>
      <c r="F88" s="149"/>
      <c r="G88" s="236">
        <f>+IF(ISNUMBER(D88),D88*E88,0)</f>
        <v>0</v>
      </c>
      <c r="H88" s="237">
        <f>+IF(ISNUMBER(D88),D88*F88,0)</f>
        <v>0</v>
      </c>
    </row>
    <row r="89" spans="1:24">
      <c r="A89" s="48">
        <v>20</v>
      </c>
      <c r="B89" s="53" t="s">
        <v>377</v>
      </c>
      <c r="C89" s="299" t="s">
        <v>3</v>
      </c>
      <c r="D89" s="47">
        <v>1</v>
      </c>
      <c r="E89" s="50"/>
      <c r="F89" s="50"/>
      <c r="G89" s="300">
        <f>+IF(ISNUMBER(D89),D89*E89,0)</f>
        <v>0</v>
      </c>
      <c r="H89" s="300">
        <f>+IF(ISNUMBER(D89),D89*F89,0)</f>
        <v>0</v>
      </c>
    </row>
    <row r="90" spans="1:24">
      <c r="A90" s="48">
        <f>A89+1</f>
        <v>21</v>
      </c>
      <c r="B90" s="53" t="s">
        <v>369</v>
      </c>
      <c r="C90" s="49"/>
      <c r="D90" s="47"/>
      <c r="E90" s="50"/>
      <c r="F90" s="50"/>
      <c r="G90" s="51"/>
      <c r="H90" s="52"/>
    </row>
    <row r="91" spans="1:24" ht="52.8">
      <c r="A91" s="297"/>
      <c r="B91" s="133" t="s">
        <v>370</v>
      </c>
      <c r="C91" s="298" t="s">
        <v>9</v>
      </c>
      <c r="D91" s="10">
        <v>1</v>
      </c>
      <c r="E91" s="149"/>
      <c r="F91" s="149"/>
      <c r="G91" s="236">
        <f>+IF(ISNUMBER(D91),D91*E91,0)</f>
        <v>0</v>
      </c>
      <c r="H91" s="237">
        <f>+IF(ISNUMBER(D91),D91*F91,0)</f>
        <v>0</v>
      </c>
    </row>
    <row r="92" spans="1:24" ht="39.6">
      <c r="A92" s="297"/>
      <c r="B92" s="133" t="s">
        <v>371</v>
      </c>
      <c r="C92" s="298"/>
      <c r="D92" s="10"/>
      <c r="E92" s="149"/>
      <c r="F92" s="149"/>
      <c r="G92" s="236"/>
      <c r="H92" s="237"/>
    </row>
    <row r="93" spans="1:24" ht="39.6">
      <c r="A93" s="297"/>
      <c r="B93" s="133" t="s">
        <v>372</v>
      </c>
      <c r="C93" s="298"/>
      <c r="D93" s="10"/>
      <c r="E93" s="149"/>
      <c r="F93" s="149"/>
      <c r="G93" s="236"/>
      <c r="H93" s="237"/>
    </row>
    <row r="94" spans="1:24">
      <c r="A94" s="297"/>
      <c r="B94" s="133" t="s">
        <v>373</v>
      </c>
      <c r="C94" s="298"/>
      <c r="D94" s="10"/>
      <c r="E94" s="149"/>
      <c r="F94" s="149"/>
      <c r="G94" s="236"/>
      <c r="H94" s="237"/>
    </row>
    <row r="95" spans="1:24">
      <c r="A95" s="297"/>
      <c r="B95" s="133" t="s">
        <v>374</v>
      </c>
      <c r="C95" s="298" t="s">
        <v>3</v>
      </c>
      <c r="D95" s="10">
        <v>1</v>
      </c>
      <c r="E95" s="149"/>
      <c r="F95" s="149"/>
      <c r="G95" s="236">
        <f>+IF(ISNUMBER(D95),D95*E95,0)</f>
        <v>0</v>
      </c>
      <c r="H95" s="237">
        <f>+IF(ISNUMBER(D95),D95*F95,0)</f>
        <v>0</v>
      </c>
    </row>
    <row r="96" spans="1:24" ht="52.8">
      <c r="A96" s="297"/>
      <c r="B96" s="133" t="s">
        <v>375</v>
      </c>
      <c r="C96" s="298" t="s">
        <v>20</v>
      </c>
      <c r="D96" s="10">
        <v>15</v>
      </c>
      <c r="E96" s="149"/>
      <c r="F96" s="149"/>
      <c r="G96" s="236">
        <f>+IF(ISNUMBER(D96),D96*E96,0)</f>
        <v>0</v>
      </c>
      <c r="H96" s="237">
        <f>+IF(ISNUMBER(D96),D96*F96,0)</f>
        <v>0</v>
      </c>
    </row>
    <row r="97" spans="1:8">
      <c r="A97" s="48">
        <f>A90+1</f>
        <v>22</v>
      </c>
      <c r="B97" s="53" t="s">
        <v>376</v>
      </c>
      <c r="C97" s="49"/>
      <c r="D97" s="47"/>
      <c r="E97" s="50"/>
      <c r="F97" s="50"/>
      <c r="G97" s="51"/>
      <c r="H97" s="52"/>
    </row>
    <row r="98" spans="1:8" ht="145.80000000000001" thickBot="1">
      <c r="A98" s="25"/>
      <c r="B98" s="6" t="s">
        <v>330</v>
      </c>
      <c r="C98" s="134" t="s">
        <v>3</v>
      </c>
      <c r="D98" s="12">
        <v>14</v>
      </c>
      <c r="E98" s="235"/>
      <c r="F98" s="235"/>
      <c r="G98" s="236">
        <f>+IF(ISNUMBER(D98),D98*E98,0)</f>
        <v>0</v>
      </c>
      <c r="H98" s="237">
        <f>+IF(ISNUMBER(D98),D98*F98,0)</f>
        <v>0</v>
      </c>
    </row>
    <row r="99" spans="1:8">
      <c r="A99" s="107"/>
      <c r="B99" s="108" t="s">
        <v>117</v>
      </c>
      <c r="C99" s="109"/>
      <c r="D99" s="109"/>
      <c r="E99" s="110"/>
      <c r="F99" s="110"/>
      <c r="G99" s="110">
        <f>SUM(G8:G98)</f>
        <v>0</v>
      </c>
      <c r="H99" s="110">
        <f>SUM(H8:H98)</f>
        <v>0</v>
      </c>
    </row>
    <row r="100" spans="1:8" ht="16.2" thickBot="1">
      <c r="A100" s="33"/>
      <c r="B100" s="34" t="s">
        <v>120</v>
      </c>
      <c r="C100" s="35"/>
      <c r="D100" s="36"/>
      <c r="E100" s="37"/>
      <c r="F100" s="37"/>
      <c r="G100" s="37"/>
      <c r="H100" s="111">
        <f>G99+H99</f>
        <v>0</v>
      </c>
    </row>
  </sheetData>
  <mergeCells count="11">
    <mergeCell ref="G6:H6"/>
    <mergeCell ref="A6:A7"/>
    <mergeCell ref="B6:B7"/>
    <mergeCell ref="C6:C7"/>
    <mergeCell ref="D6:D7"/>
    <mergeCell ref="E6:F6"/>
    <mergeCell ref="A1:H1"/>
    <mergeCell ref="B2:H2"/>
    <mergeCell ref="B3:H3"/>
    <mergeCell ref="B4:H4"/>
    <mergeCell ref="A5:H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N35"/>
  <sheetViews>
    <sheetView zoomScaleNormal="100" workbookViewId="0">
      <pane ySplit="7" topLeftCell="A26" activePane="bottomLeft" state="frozen"/>
      <selection activeCell="B38" sqref="B38"/>
      <selection pane="bottomLeft" activeCell="E32" sqref="E8:F32"/>
    </sheetView>
  </sheetViews>
  <sheetFormatPr defaultRowHeight="14.4"/>
  <cols>
    <col min="1" max="1" width="10.88671875" style="3" customWidth="1"/>
    <col min="2" max="2" width="86.109375" style="4" customWidth="1"/>
    <col min="3" max="3" width="9.88671875" style="1" customWidth="1"/>
    <col min="4" max="4" width="9.33203125" style="5" customWidth="1"/>
    <col min="5" max="5" width="14.6640625" style="1" customWidth="1"/>
    <col min="6" max="6" width="15.33203125" style="1" customWidth="1"/>
    <col min="7" max="8" width="14.6640625" style="1" customWidth="1"/>
  </cols>
  <sheetData>
    <row r="1" spans="1:39" ht="15" thickBot="1">
      <c r="A1" s="242" t="s">
        <v>101</v>
      </c>
      <c r="B1" s="243"/>
      <c r="C1" s="243"/>
      <c r="D1" s="243"/>
      <c r="E1" s="243"/>
      <c r="F1" s="243"/>
      <c r="G1" s="243"/>
      <c r="H1" s="244"/>
    </row>
    <row r="2" spans="1:39">
      <c r="A2" s="76" t="str">
        <f>SUMMARY!A2</f>
        <v xml:space="preserve">Project : </v>
      </c>
      <c r="B2" s="267" t="str">
        <f>SUMMARY!B2</f>
        <v>National Law School</v>
      </c>
      <c r="C2" s="267"/>
      <c r="D2" s="267"/>
      <c r="E2" s="267"/>
      <c r="F2" s="267"/>
      <c r="G2" s="267"/>
      <c r="H2" s="268"/>
    </row>
    <row r="3" spans="1:39">
      <c r="A3" s="74" t="str">
        <f>SUMMARY!A3</f>
        <v xml:space="preserve">Date : </v>
      </c>
      <c r="B3" s="292" t="str">
        <f>SUMMARY!B3</f>
        <v>06.03.2025</v>
      </c>
      <c r="C3" s="292"/>
      <c r="D3" s="292"/>
      <c r="E3" s="292"/>
      <c r="F3" s="292"/>
      <c r="G3" s="292"/>
      <c r="H3" s="293"/>
    </row>
    <row r="4" spans="1:39" ht="15" thickBot="1">
      <c r="A4" s="75" t="str">
        <f>SUMMARY!A4</f>
        <v xml:space="preserve">Version : </v>
      </c>
      <c r="B4" s="270" t="str">
        <f>SUMMARY!B4</f>
        <v>R1</v>
      </c>
      <c r="C4" s="270"/>
      <c r="D4" s="270"/>
      <c r="E4" s="270"/>
      <c r="F4" s="270"/>
      <c r="G4" s="270"/>
      <c r="H4" s="271"/>
    </row>
    <row r="5" spans="1:39">
      <c r="A5" s="294" t="s">
        <v>21</v>
      </c>
      <c r="B5" s="295"/>
      <c r="C5" s="295"/>
      <c r="D5" s="295"/>
      <c r="E5" s="295"/>
      <c r="F5" s="295"/>
      <c r="G5" s="295"/>
      <c r="H5" s="296"/>
    </row>
    <row r="6" spans="1:39">
      <c r="A6" s="275" t="s">
        <v>2</v>
      </c>
      <c r="B6" s="265" t="s">
        <v>0</v>
      </c>
      <c r="C6" s="265" t="s">
        <v>1</v>
      </c>
      <c r="D6" s="278" t="s">
        <v>127</v>
      </c>
      <c r="E6" s="265" t="s">
        <v>6</v>
      </c>
      <c r="F6" s="265"/>
      <c r="G6" s="265" t="s">
        <v>5</v>
      </c>
      <c r="H6" s="266"/>
    </row>
    <row r="7" spans="1:39" ht="15" thickBot="1">
      <c r="A7" s="276"/>
      <c r="B7" s="277"/>
      <c r="C7" s="277"/>
      <c r="D7" s="279"/>
      <c r="E7" s="128" t="s">
        <v>7</v>
      </c>
      <c r="F7" s="128" t="s">
        <v>8</v>
      </c>
      <c r="G7" s="128" t="s">
        <v>7</v>
      </c>
      <c r="H7" s="40" t="s">
        <v>8</v>
      </c>
    </row>
    <row r="8" spans="1:39" ht="26.4">
      <c r="A8" s="38"/>
      <c r="B8" s="77" t="s">
        <v>137</v>
      </c>
      <c r="C8" s="39"/>
      <c r="D8" s="45"/>
      <c r="E8" s="45"/>
      <c r="F8" s="45"/>
      <c r="G8" s="45"/>
      <c r="H8" s="46"/>
    </row>
    <row r="9" spans="1:39">
      <c r="A9" s="141" t="s">
        <v>334</v>
      </c>
      <c r="B9" s="142" t="s">
        <v>21</v>
      </c>
      <c r="C9" s="142"/>
      <c r="D9" s="143"/>
      <c r="E9" s="143"/>
      <c r="F9" s="143"/>
      <c r="G9" s="143"/>
      <c r="H9" s="144"/>
    </row>
    <row r="10" spans="1:39" s="135" customFormat="1">
      <c r="A10" s="48">
        <v>1</v>
      </c>
      <c r="B10" s="49" t="s">
        <v>136</v>
      </c>
      <c r="C10" s="49"/>
      <c r="D10" s="47"/>
      <c r="E10" s="50"/>
      <c r="F10" s="50"/>
      <c r="G10" s="51"/>
      <c r="H10" s="52"/>
      <c r="I10" s="100"/>
      <c r="J10" s="100"/>
      <c r="K10" s="100"/>
      <c r="L10" s="100"/>
      <c r="M10" s="100"/>
      <c r="N10" s="100"/>
      <c r="O10" s="100"/>
      <c r="P10" s="100"/>
      <c r="Q10" s="100"/>
      <c r="R10" s="100"/>
      <c r="S10" s="100"/>
      <c r="T10" s="100"/>
      <c r="U10" s="100"/>
      <c r="V10" s="100"/>
      <c r="W10" s="100"/>
      <c r="X10" s="100"/>
      <c r="Y10" s="100"/>
      <c r="Z10" s="100"/>
      <c r="AA10" s="100"/>
      <c r="AB10" s="100"/>
      <c r="AC10" s="100"/>
      <c r="AD10" s="1"/>
      <c r="AE10" s="1"/>
      <c r="AF10" s="1"/>
      <c r="AG10" s="1"/>
      <c r="AH10" s="1"/>
      <c r="AI10" s="1"/>
      <c r="AJ10" s="1"/>
      <c r="AK10" s="1"/>
      <c r="AL10" s="1"/>
      <c r="AM10" s="1"/>
    </row>
    <row r="11" spans="1:39" s="135" customFormat="1" ht="79.2">
      <c r="A11" s="112"/>
      <c r="B11" s="80" t="s">
        <v>331</v>
      </c>
      <c r="C11" s="15"/>
      <c r="D11" s="15"/>
      <c r="E11" s="18"/>
      <c r="F11" s="18"/>
      <c r="G11" s="17"/>
      <c r="H11" s="28"/>
      <c r="I11" s="100"/>
      <c r="J11" s="100"/>
      <c r="K11" s="100"/>
      <c r="L11" s="100"/>
      <c r="M11" s="100"/>
      <c r="N11" s="100"/>
      <c r="O11" s="100"/>
      <c r="P11" s="100"/>
      <c r="Q11" s="100"/>
      <c r="R11" s="100"/>
      <c r="S11" s="100"/>
      <c r="T11" s="100"/>
      <c r="U11" s="100"/>
      <c r="V11" s="100"/>
      <c r="W11" s="100"/>
      <c r="X11" s="100"/>
      <c r="Y11" s="100"/>
      <c r="Z11" s="100"/>
      <c r="AA11" s="100"/>
      <c r="AB11" s="100"/>
      <c r="AC11" s="100"/>
      <c r="AD11" s="1"/>
      <c r="AE11" s="1"/>
      <c r="AF11" s="1"/>
      <c r="AG11" s="1"/>
      <c r="AH11" s="1"/>
      <c r="AI11" s="1"/>
      <c r="AJ11" s="1"/>
      <c r="AK11" s="1"/>
      <c r="AL11" s="1"/>
      <c r="AM11" s="1"/>
    </row>
    <row r="12" spans="1:39" s="135" customFormat="1">
      <c r="A12" s="32">
        <f>A10+0.1</f>
        <v>1.1000000000000001</v>
      </c>
      <c r="B12" s="8" t="s">
        <v>315</v>
      </c>
      <c r="C12" s="15" t="s">
        <v>3</v>
      </c>
      <c r="D12" s="10">
        <v>6</v>
      </c>
      <c r="E12" s="106"/>
      <c r="F12" s="41"/>
      <c r="G12" s="236">
        <f>+IF(ISNUMBER(D12),D12*E12,0)</f>
        <v>0</v>
      </c>
      <c r="H12" s="237">
        <f>+IF(ISNUMBER(D12),D12*F12,0)</f>
        <v>0</v>
      </c>
      <c r="I12" s="100"/>
      <c r="J12" s="100"/>
      <c r="K12" s="100"/>
      <c r="L12" s="100"/>
      <c r="M12" s="100"/>
      <c r="N12" s="100"/>
      <c r="O12" s="100"/>
      <c r="P12" s="100"/>
      <c r="Q12" s="100"/>
      <c r="R12" s="100"/>
      <c r="S12" s="100"/>
      <c r="T12" s="100"/>
      <c r="U12" s="100"/>
      <c r="V12" s="100"/>
      <c r="W12" s="100"/>
      <c r="X12" s="100"/>
      <c r="Y12" s="100"/>
      <c r="Z12" s="100"/>
      <c r="AA12" s="100"/>
      <c r="AB12" s="100"/>
      <c r="AC12" s="100"/>
      <c r="AD12" s="1"/>
      <c r="AE12" s="1"/>
      <c r="AF12" s="1"/>
      <c r="AG12" s="1"/>
      <c r="AH12" s="1"/>
      <c r="AI12" s="1"/>
      <c r="AJ12" s="1"/>
      <c r="AK12" s="1"/>
      <c r="AL12" s="1"/>
      <c r="AM12" s="1"/>
    </row>
    <row r="13" spans="1:39" s="135" customFormat="1">
      <c r="A13" s="32">
        <f>A12+0.1</f>
        <v>1.2000000000000002</v>
      </c>
      <c r="B13" s="8" t="s">
        <v>362</v>
      </c>
      <c r="C13" s="15" t="s">
        <v>3</v>
      </c>
      <c r="D13" s="10">
        <v>1</v>
      </c>
      <c r="E13" s="106"/>
      <c r="F13" s="41"/>
      <c r="G13" s="236">
        <f>+IF(ISNUMBER(D13),D13*E13,0)</f>
        <v>0</v>
      </c>
      <c r="H13" s="237">
        <f>+IF(ISNUMBER(D13),D13*F13,0)</f>
        <v>0</v>
      </c>
      <c r="I13" s="100"/>
      <c r="J13" s="100"/>
      <c r="K13" s="100"/>
      <c r="L13" s="100"/>
      <c r="M13" s="100"/>
      <c r="N13" s="100"/>
      <c r="O13" s="100"/>
      <c r="P13" s="100"/>
      <c r="Q13" s="100"/>
      <c r="R13" s="100"/>
      <c r="S13" s="100"/>
      <c r="T13" s="100"/>
      <c r="U13" s="100"/>
      <c r="V13" s="100"/>
      <c r="W13" s="100"/>
      <c r="X13" s="100"/>
      <c r="Y13" s="100"/>
      <c r="Z13" s="100"/>
      <c r="AA13" s="100"/>
      <c r="AB13" s="100"/>
      <c r="AC13" s="100"/>
      <c r="AD13" s="1"/>
      <c r="AE13" s="1"/>
      <c r="AF13" s="1"/>
      <c r="AG13" s="1"/>
      <c r="AH13" s="1"/>
      <c r="AI13" s="1"/>
      <c r="AJ13" s="1"/>
      <c r="AK13" s="1"/>
      <c r="AL13" s="1"/>
      <c r="AM13" s="1"/>
    </row>
    <row r="14" spans="1:39">
      <c r="A14" s="48">
        <f>A10+1</f>
        <v>2</v>
      </c>
      <c r="B14" s="49" t="s">
        <v>316</v>
      </c>
      <c r="C14" s="49"/>
      <c r="D14" s="47"/>
      <c r="E14" s="50"/>
      <c r="F14" s="50"/>
      <c r="G14" s="51"/>
      <c r="H14" s="52"/>
    </row>
    <row r="15" spans="1:39" ht="52.8">
      <c r="A15" s="24"/>
      <c r="B15" s="78" t="s">
        <v>317</v>
      </c>
      <c r="C15" s="15"/>
      <c r="D15" s="10"/>
      <c r="E15" s="27"/>
      <c r="F15" s="18"/>
      <c r="G15" s="18"/>
      <c r="H15" s="29"/>
    </row>
    <row r="16" spans="1:39">
      <c r="A16" s="24">
        <f>A14+0.1</f>
        <v>2.1</v>
      </c>
      <c r="B16" s="8" t="s">
        <v>363</v>
      </c>
      <c r="C16" s="15" t="s">
        <v>3</v>
      </c>
      <c r="D16" s="10">
        <v>10</v>
      </c>
      <c r="E16" s="41"/>
      <c r="F16" s="41"/>
      <c r="G16" s="236">
        <f>+IF(ISNUMBER(D16),D16*E16,0)</f>
        <v>0</v>
      </c>
      <c r="H16" s="237">
        <f>+IF(ISNUMBER(D16),D16*F16,0)</f>
        <v>0</v>
      </c>
    </row>
    <row r="17" spans="1:196">
      <c r="A17" s="24">
        <f>A16+0.1</f>
        <v>2.2000000000000002</v>
      </c>
      <c r="B17" s="8" t="s">
        <v>364</v>
      </c>
      <c r="C17" s="15" t="s">
        <v>3</v>
      </c>
      <c r="D17" s="10">
        <v>1</v>
      </c>
      <c r="E17" s="41"/>
      <c r="F17" s="41"/>
      <c r="G17" s="236">
        <f>+IF(ISNUMBER(D17),D17*E17,0)</f>
        <v>0</v>
      </c>
      <c r="H17" s="237">
        <f>+IF(ISNUMBER(D17),D17*F17,0)</f>
        <v>0</v>
      </c>
    </row>
    <row r="18" spans="1:196" s="99" customFormat="1" ht="13.2">
      <c r="A18" s="48">
        <f>A14+1</f>
        <v>3</v>
      </c>
      <c r="B18" s="49" t="s">
        <v>335</v>
      </c>
      <c r="C18" s="49"/>
      <c r="D18" s="49"/>
      <c r="E18" s="49"/>
      <c r="F18" s="49"/>
      <c r="G18" s="49"/>
      <c r="H18" s="52"/>
      <c r="I18" s="98"/>
      <c r="J18" s="98"/>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8"/>
      <c r="BA18" s="98"/>
      <c r="BB18" s="98"/>
      <c r="BC18" s="98"/>
      <c r="BD18" s="98"/>
      <c r="BE18" s="98"/>
      <c r="BF18" s="98"/>
      <c r="BG18" s="98"/>
      <c r="BH18" s="98"/>
      <c r="BI18" s="98"/>
      <c r="BJ18" s="98"/>
      <c r="BK18" s="98"/>
      <c r="BL18" s="98"/>
      <c r="BM18" s="98"/>
      <c r="BN18" s="98"/>
      <c r="BO18" s="98"/>
      <c r="BP18" s="98"/>
      <c r="BQ18" s="98"/>
      <c r="BR18" s="98"/>
      <c r="BS18" s="98"/>
      <c r="BT18" s="98"/>
      <c r="BU18" s="98"/>
      <c r="BV18" s="98"/>
      <c r="BW18" s="98"/>
      <c r="BX18" s="98"/>
      <c r="BY18" s="98"/>
      <c r="BZ18" s="98"/>
      <c r="CA18" s="98"/>
      <c r="CB18" s="98"/>
      <c r="CC18" s="98"/>
      <c r="CD18" s="98"/>
      <c r="CE18" s="98"/>
      <c r="CF18" s="98"/>
      <c r="CG18" s="98"/>
      <c r="CH18" s="98"/>
      <c r="CI18" s="98"/>
      <c r="CJ18" s="98"/>
      <c r="CK18" s="98"/>
      <c r="CL18" s="98"/>
      <c r="CM18" s="98"/>
      <c r="CN18" s="98"/>
      <c r="CO18" s="98"/>
      <c r="CP18" s="98"/>
      <c r="CQ18" s="98"/>
      <c r="CR18" s="98"/>
      <c r="CS18" s="98"/>
      <c r="CT18" s="98"/>
      <c r="CU18" s="98"/>
      <c r="CV18" s="98"/>
      <c r="CW18" s="98"/>
      <c r="CX18" s="98"/>
      <c r="CY18" s="98"/>
      <c r="CZ18" s="98"/>
      <c r="DA18" s="98"/>
      <c r="DB18" s="98"/>
      <c r="DC18" s="98"/>
      <c r="DD18" s="98"/>
      <c r="DE18" s="98"/>
      <c r="DF18" s="98"/>
      <c r="DG18" s="98"/>
      <c r="DH18" s="98"/>
      <c r="DI18" s="98"/>
      <c r="DJ18" s="98"/>
      <c r="DK18" s="98"/>
      <c r="DL18" s="98"/>
      <c r="DM18" s="98"/>
      <c r="DN18" s="98"/>
      <c r="DO18" s="98"/>
      <c r="DP18" s="98"/>
      <c r="DQ18" s="98"/>
      <c r="DR18" s="98"/>
      <c r="DS18" s="98"/>
      <c r="DT18" s="98"/>
      <c r="DU18" s="98"/>
      <c r="DV18" s="98"/>
      <c r="DW18" s="98"/>
      <c r="DX18" s="98"/>
      <c r="DY18" s="98"/>
      <c r="DZ18" s="98"/>
      <c r="EA18" s="98"/>
      <c r="EB18" s="98"/>
      <c r="EC18" s="98"/>
      <c r="ED18" s="98"/>
      <c r="EE18" s="98"/>
      <c r="EF18" s="98"/>
      <c r="EG18" s="98"/>
      <c r="EH18" s="98"/>
      <c r="EI18" s="98"/>
      <c r="EJ18" s="98"/>
      <c r="EK18" s="98"/>
      <c r="EL18" s="98"/>
      <c r="EM18" s="98"/>
      <c r="EN18" s="98"/>
      <c r="EO18" s="98"/>
      <c r="EP18" s="98"/>
      <c r="EQ18" s="98"/>
      <c r="ER18" s="98"/>
      <c r="ES18" s="98"/>
      <c r="ET18" s="98"/>
      <c r="EU18" s="98"/>
      <c r="EV18" s="98"/>
      <c r="EW18" s="98"/>
      <c r="EX18" s="98"/>
      <c r="EY18" s="98"/>
      <c r="EZ18" s="98"/>
      <c r="FA18" s="98"/>
      <c r="FB18" s="98"/>
      <c r="FC18" s="98"/>
      <c r="FD18" s="98"/>
      <c r="FE18" s="98"/>
      <c r="FF18" s="98"/>
      <c r="FG18" s="98"/>
      <c r="FH18" s="98"/>
      <c r="FI18" s="98"/>
      <c r="FJ18" s="98"/>
      <c r="FK18" s="98"/>
      <c r="FL18" s="98"/>
      <c r="FM18" s="98"/>
      <c r="FN18" s="98"/>
      <c r="FO18" s="98"/>
      <c r="FP18" s="98"/>
      <c r="FQ18" s="98"/>
      <c r="FR18" s="98"/>
      <c r="FS18" s="98"/>
      <c r="FT18" s="98"/>
      <c r="FU18" s="98"/>
      <c r="FV18" s="98"/>
      <c r="FW18" s="98"/>
      <c r="FX18" s="98"/>
      <c r="FY18" s="98"/>
      <c r="FZ18" s="98"/>
      <c r="GA18" s="98"/>
      <c r="GB18" s="98"/>
      <c r="GC18" s="98"/>
      <c r="GD18" s="98"/>
      <c r="GE18" s="98"/>
      <c r="GF18" s="98"/>
      <c r="GG18" s="98"/>
      <c r="GH18" s="98"/>
      <c r="GI18" s="98"/>
      <c r="GJ18" s="98"/>
      <c r="GK18" s="98"/>
      <c r="GL18" s="98"/>
      <c r="GM18" s="98"/>
      <c r="GN18" s="98"/>
    </row>
    <row r="19" spans="1:196" s="231" customFormat="1" ht="79.2">
      <c r="A19" s="26"/>
      <c r="B19" s="6" t="s">
        <v>324</v>
      </c>
      <c r="C19" s="15"/>
      <c r="D19" s="10"/>
      <c r="E19" s="41"/>
      <c r="F19" s="41"/>
      <c r="G19" s="41"/>
      <c r="H19" s="42"/>
    </row>
    <row r="20" spans="1:196" s="231" customFormat="1" ht="26.4">
      <c r="A20" s="26"/>
      <c r="B20" s="6" t="s">
        <v>318</v>
      </c>
      <c r="C20" s="15"/>
      <c r="D20" s="10"/>
      <c r="E20" s="41"/>
      <c r="F20" s="41"/>
      <c r="G20" s="41"/>
      <c r="H20" s="42"/>
    </row>
    <row r="21" spans="1:196" s="231" customFormat="1" ht="39.6">
      <c r="A21" s="26"/>
      <c r="B21" s="6" t="s">
        <v>368</v>
      </c>
      <c r="C21" s="15"/>
      <c r="D21" s="10"/>
      <c r="E21" s="41"/>
      <c r="F21" s="41"/>
      <c r="G21" s="41"/>
      <c r="H21" s="42"/>
    </row>
    <row r="22" spans="1:196" s="231" customFormat="1" ht="13.8">
      <c r="A22" s="232"/>
      <c r="B22" s="6" t="s">
        <v>319</v>
      </c>
      <c r="C22" s="15"/>
      <c r="D22" s="10"/>
      <c r="E22" s="41"/>
      <c r="F22" s="41"/>
      <c r="G22" s="41"/>
      <c r="H22" s="42"/>
    </row>
    <row r="23" spans="1:196" s="231" customFormat="1" ht="13.8">
      <c r="A23" s="232"/>
      <c r="B23" s="233" t="s">
        <v>320</v>
      </c>
      <c r="C23" s="15"/>
      <c r="D23" s="10"/>
      <c r="E23" s="41"/>
      <c r="F23" s="41"/>
      <c r="G23" s="41"/>
      <c r="H23" s="42"/>
    </row>
    <row r="24" spans="1:196" s="231" customFormat="1" ht="13.8">
      <c r="A24" s="232">
        <f>A18+0.1</f>
        <v>3.1</v>
      </c>
      <c r="B24" s="8" t="s">
        <v>366</v>
      </c>
      <c r="C24" s="15" t="s">
        <v>3</v>
      </c>
      <c r="D24" s="10">
        <v>2</v>
      </c>
      <c r="E24" s="41"/>
      <c r="F24" s="41"/>
      <c r="G24" s="236">
        <f>+IF(ISNUMBER(D24),D24*E24,0)</f>
        <v>0</v>
      </c>
      <c r="H24" s="237">
        <f>+IF(ISNUMBER(D24),D24*F24,0)</f>
        <v>0</v>
      </c>
    </row>
    <row r="25" spans="1:196" s="231" customFormat="1" ht="13.8">
      <c r="A25" s="24">
        <f>A24+0.1</f>
        <v>3.2</v>
      </c>
      <c r="B25" s="8" t="s">
        <v>367</v>
      </c>
      <c r="C25" s="15" t="s">
        <v>3</v>
      </c>
      <c r="D25" s="10">
        <v>1</v>
      </c>
      <c r="E25" s="41"/>
      <c r="F25" s="41"/>
      <c r="G25" s="236">
        <f t="shared" ref="G25:G26" si="0">+IF(ISNUMBER(D25),D25*E25,0)</f>
        <v>0</v>
      </c>
      <c r="H25" s="237">
        <f t="shared" ref="H25:H26" si="1">+IF(ISNUMBER(D25),D25*F25,0)</f>
        <v>0</v>
      </c>
    </row>
    <row r="26" spans="1:196" s="231" customFormat="1" ht="13.8">
      <c r="A26" s="24">
        <f>A25+0.1</f>
        <v>3.3000000000000003</v>
      </c>
      <c r="B26" s="8" t="s">
        <v>365</v>
      </c>
      <c r="C26" s="15" t="s">
        <v>3</v>
      </c>
      <c r="D26" s="10">
        <v>1</v>
      </c>
      <c r="E26" s="41"/>
      <c r="F26" s="41"/>
      <c r="G26" s="236">
        <f t="shared" si="0"/>
        <v>0</v>
      </c>
      <c r="H26" s="237">
        <f t="shared" si="1"/>
        <v>0</v>
      </c>
    </row>
    <row r="27" spans="1:196" s="100" customFormat="1" ht="13.2">
      <c r="A27" s="48">
        <f>A18+1</f>
        <v>4</v>
      </c>
      <c r="B27" s="49" t="s">
        <v>333</v>
      </c>
      <c r="C27" s="49"/>
      <c r="D27" s="49"/>
      <c r="E27" s="49"/>
      <c r="F27" s="49"/>
      <c r="G27" s="49"/>
      <c r="H27" s="52"/>
    </row>
    <row r="28" spans="1:196" s="100" customFormat="1" ht="105.6">
      <c r="A28" s="232"/>
      <c r="B28" s="6" t="s">
        <v>332</v>
      </c>
      <c r="C28" s="15"/>
      <c r="D28" s="10"/>
      <c r="E28" s="41"/>
      <c r="F28" s="41"/>
      <c r="G28" s="41"/>
      <c r="H28" s="42"/>
    </row>
    <row r="29" spans="1:196" s="100" customFormat="1" ht="26.4">
      <c r="A29" s="24"/>
      <c r="B29" s="44" t="s">
        <v>321</v>
      </c>
      <c r="C29" s="15"/>
      <c r="D29" s="10"/>
      <c r="E29" s="41"/>
      <c r="F29" s="41"/>
      <c r="G29" s="41"/>
      <c r="H29" s="42"/>
    </row>
    <row r="30" spans="1:196" s="100" customFormat="1" ht="13.2">
      <c r="A30" s="26"/>
      <c r="B30" s="6" t="s">
        <v>322</v>
      </c>
      <c r="C30" s="15"/>
      <c r="D30" s="10"/>
      <c r="E30" s="41"/>
      <c r="F30" s="41"/>
      <c r="G30" s="41"/>
      <c r="H30" s="42"/>
    </row>
    <row r="31" spans="1:196" s="100" customFormat="1" ht="26.4">
      <c r="A31" s="24"/>
      <c r="B31" s="6" t="s">
        <v>323</v>
      </c>
      <c r="C31" s="15"/>
      <c r="D31" s="10"/>
      <c r="E31" s="41"/>
      <c r="F31" s="41"/>
      <c r="G31" s="41"/>
      <c r="H31" s="42"/>
    </row>
    <row r="32" spans="1:196" s="100" customFormat="1" ht="13.2">
      <c r="A32" s="232">
        <f>A27+0.1</f>
        <v>4.0999999999999996</v>
      </c>
      <c r="B32" s="6" t="s">
        <v>325</v>
      </c>
      <c r="C32" s="15" t="s">
        <v>3</v>
      </c>
      <c r="D32" s="10">
        <v>2</v>
      </c>
      <c r="E32" s="41"/>
      <c r="F32" s="41"/>
      <c r="G32" s="236">
        <f>+IF(ISNUMBER(D32),D32*E32,0)</f>
        <v>0</v>
      </c>
      <c r="H32" s="237">
        <f>+IF(ISNUMBER(D32),D32*F32,0)</f>
        <v>0</v>
      </c>
    </row>
    <row r="33" spans="1:8" ht="15" thickBot="1">
      <c r="A33" s="225"/>
      <c r="B33" s="226"/>
      <c r="C33" s="227"/>
      <c r="D33" s="228"/>
      <c r="E33" s="229"/>
      <c r="F33" s="229"/>
      <c r="G33" s="229"/>
      <c r="H33" s="230"/>
    </row>
    <row r="34" spans="1:8">
      <c r="A34" s="107"/>
      <c r="B34" s="108" t="s">
        <v>117</v>
      </c>
      <c r="C34" s="109"/>
      <c r="D34" s="109"/>
      <c r="E34" s="110"/>
      <c r="F34" s="110"/>
      <c r="G34" s="110">
        <f>SUM(G8:G33)</f>
        <v>0</v>
      </c>
      <c r="H34" s="110">
        <f>SUM(H8:H33)</f>
        <v>0</v>
      </c>
    </row>
    <row r="35" spans="1:8" ht="16.2" thickBot="1">
      <c r="A35" s="33"/>
      <c r="B35" s="34" t="s">
        <v>121</v>
      </c>
      <c r="C35" s="35"/>
      <c r="D35" s="36"/>
      <c r="E35" s="37"/>
      <c r="F35" s="37"/>
      <c r="G35" s="37"/>
      <c r="H35" s="111">
        <f>G34+H34</f>
        <v>0</v>
      </c>
    </row>
  </sheetData>
  <mergeCells count="11">
    <mergeCell ref="G6:H6"/>
    <mergeCell ref="A5:H5"/>
    <mergeCell ref="A1:H1"/>
    <mergeCell ref="B2:H2"/>
    <mergeCell ref="B3:H3"/>
    <mergeCell ref="B4:H4"/>
    <mergeCell ref="A6:A7"/>
    <mergeCell ref="B6:B7"/>
    <mergeCell ref="C6:C7"/>
    <mergeCell ref="D6:D7"/>
    <mergeCell ref="E6:F6"/>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9B436A-EC94-461F-9169-E736B8DD1DA5}">
  <dimension ref="A1:H102"/>
  <sheetViews>
    <sheetView workbookViewId="0">
      <selection activeCell="G11" sqref="G11"/>
    </sheetView>
  </sheetViews>
  <sheetFormatPr defaultRowHeight="14.4"/>
  <cols>
    <col min="1" max="1" width="9.88671875" bestFit="1" customWidth="1"/>
    <col min="2" max="2" width="100.77734375" customWidth="1"/>
    <col min="5" max="5" width="11.33203125" customWidth="1"/>
    <col min="6" max="6" width="16.33203125" customWidth="1"/>
    <col min="7" max="7" width="11" bestFit="1" customWidth="1"/>
    <col min="8" max="8" width="16.33203125" customWidth="1"/>
  </cols>
  <sheetData>
    <row r="1" spans="1:8" ht="14.4" customHeight="1" thickBot="1">
      <c r="A1" s="242" t="s">
        <v>161</v>
      </c>
      <c r="B1" s="243"/>
      <c r="C1" s="243"/>
      <c r="D1" s="243"/>
      <c r="E1" s="243"/>
      <c r="F1" s="243"/>
      <c r="G1" s="243"/>
      <c r="H1" s="244"/>
    </row>
    <row r="2" spans="1:8" ht="14.4" customHeight="1">
      <c r="A2" s="76" t="str">
        <f>SUMMARY!A2</f>
        <v xml:space="preserve">Project : </v>
      </c>
      <c r="B2" s="267" t="str">
        <f>SUMMARY!B2</f>
        <v>National Law School</v>
      </c>
      <c r="C2" s="267"/>
      <c r="D2" s="267"/>
      <c r="E2" s="267"/>
      <c r="F2" s="267"/>
      <c r="G2" s="267"/>
      <c r="H2" s="268"/>
    </row>
    <row r="3" spans="1:8" ht="14.4" customHeight="1">
      <c r="A3" s="74" t="str">
        <f>SUMMARY!A3</f>
        <v xml:space="preserve">Date : </v>
      </c>
      <c r="B3" s="292" t="str">
        <f>SUMMARY!B3</f>
        <v>06.03.2025</v>
      </c>
      <c r="C3" s="292"/>
      <c r="D3" s="292"/>
      <c r="E3" s="292"/>
      <c r="F3" s="292"/>
      <c r="G3" s="292"/>
      <c r="H3" s="293"/>
    </row>
    <row r="4" spans="1:8" ht="15" customHeight="1" thickBot="1">
      <c r="A4" s="75" t="str">
        <f>SUMMARY!A4</f>
        <v xml:space="preserve">Version : </v>
      </c>
      <c r="B4" s="270" t="str">
        <f>SUMMARY!B4</f>
        <v>R1</v>
      </c>
      <c r="C4" s="270"/>
      <c r="D4" s="270"/>
      <c r="E4" s="270"/>
      <c r="F4" s="270"/>
      <c r="G4" s="270"/>
      <c r="H4" s="271"/>
    </row>
    <row r="5" spans="1:8" ht="15" customHeight="1">
      <c r="A5" s="294" t="s">
        <v>167</v>
      </c>
      <c r="B5" s="295"/>
      <c r="C5" s="295"/>
      <c r="D5" s="295"/>
      <c r="E5" s="295"/>
      <c r="F5" s="295"/>
      <c r="G5" s="295"/>
      <c r="H5" s="296"/>
    </row>
    <row r="6" spans="1:8" ht="15" customHeight="1">
      <c r="A6" s="275" t="s">
        <v>2</v>
      </c>
      <c r="B6" s="265" t="s">
        <v>0</v>
      </c>
      <c r="C6" s="265" t="s">
        <v>1</v>
      </c>
      <c r="D6" s="278" t="s">
        <v>162</v>
      </c>
      <c r="E6" s="265" t="s">
        <v>6</v>
      </c>
      <c r="F6" s="265"/>
      <c r="G6" s="265" t="s">
        <v>5</v>
      </c>
      <c r="H6" s="266"/>
    </row>
    <row r="7" spans="1:8" ht="15" thickBot="1">
      <c r="A7" s="276"/>
      <c r="B7" s="277"/>
      <c r="C7" s="277"/>
      <c r="D7" s="279"/>
      <c r="E7" s="150" t="s">
        <v>7</v>
      </c>
      <c r="F7" s="150" t="s">
        <v>8</v>
      </c>
      <c r="G7" s="150" t="s">
        <v>7</v>
      </c>
      <c r="H7" s="40" t="s">
        <v>8</v>
      </c>
    </row>
    <row r="8" spans="1:8" ht="26.4">
      <c r="A8" s="152"/>
      <c r="B8" s="153" t="s">
        <v>164</v>
      </c>
      <c r="C8" s="154"/>
      <c r="D8" s="155"/>
      <c r="E8" s="156"/>
      <c r="F8" s="157"/>
      <c r="G8" s="157"/>
      <c r="H8" s="158"/>
    </row>
    <row r="9" spans="1:8">
      <c r="A9" s="141" t="s">
        <v>163</v>
      </c>
      <c r="B9" s="142" t="s">
        <v>195</v>
      </c>
      <c r="C9" s="142"/>
      <c r="D9" s="143"/>
      <c r="E9" s="143"/>
      <c r="F9" s="143"/>
      <c r="G9" s="143"/>
      <c r="H9" s="144"/>
    </row>
    <row r="10" spans="1:8">
      <c r="A10" s="163">
        <v>1</v>
      </c>
      <c r="B10" s="164" t="s">
        <v>168</v>
      </c>
      <c r="C10" s="165"/>
      <c r="D10" s="165"/>
      <c r="E10" s="166"/>
      <c r="F10" s="166"/>
      <c r="G10" s="166"/>
      <c r="H10" s="167"/>
    </row>
    <row r="11" spans="1:8" ht="52.8">
      <c r="A11" s="15"/>
      <c r="B11" s="6" t="s">
        <v>169</v>
      </c>
      <c r="C11" s="6"/>
      <c r="D11" s="15"/>
      <c r="E11" s="168"/>
      <c r="F11" s="168"/>
      <c r="G11" s="168"/>
      <c r="H11" s="168"/>
    </row>
    <row r="12" spans="1:8" ht="26.4">
      <c r="A12" s="15"/>
      <c r="B12" s="6" t="s">
        <v>170</v>
      </c>
      <c r="C12" s="6"/>
      <c r="D12" s="15"/>
      <c r="E12" s="168"/>
      <c r="F12" s="168"/>
      <c r="G12" s="168"/>
      <c r="H12" s="168"/>
    </row>
    <row r="13" spans="1:8" ht="92.4">
      <c r="A13" s="15"/>
      <c r="B13" s="44" t="s">
        <v>171</v>
      </c>
      <c r="C13" s="44"/>
      <c r="D13" s="15"/>
      <c r="E13" s="168"/>
      <c r="F13" s="168"/>
      <c r="G13" s="168"/>
      <c r="H13" s="168"/>
    </row>
    <row r="14" spans="1:8" ht="66">
      <c r="A14" s="15"/>
      <c r="B14" s="238" t="s">
        <v>172</v>
      </c>
      <c r="C14" s="238"/>
      <c r="D14" s="15"/>
      <c r="E14" s="168"/>
      <c r="F14" s="168"/>
      <c r="G14" s="168"/>
      <c r="H14" s="168"/>
    </row>
    <row r="15" spans="1:8">
      <c r="A15" s="15"/>
      <c r="B15" s="179" t="s">
        <v>173</v>
      </c>
      <c r="C15" s="179"/>
      <c r="D15" s="20"/>
      <c r="E15" s="168"/>
      <c r="F15" s="168"/>
      <c r="G15" s="168"/>
      <c r="H15" s="168"/>
    </row>
    <row r="16" spans="1:8">
      <c r="A16" s="15"/>
      <c r="B16" s="179" t="s">
        <v>378</v>
      </c>
      <c r="C16" s="134" t="s">
        <v>3</v>
      </c>
      <c r="D16" s="20" t="s">
        <v>22</v>
      </c>
      <c r="E16" s="170"/>
      <c r="F16" s="170"/>
      <c r="G16" s="236">
        <f>+IF(ISNUMBER(D16),D16*E16,0)</f>
        <v>0</v>
      </c>
      <c r="H16" s="237">
        <f>+IF(ISNUMBER(D16),D16*F16,0)</f>
        <v>0</v>
      </c>
    </row>
    <row r="17" spans="1:8">
      <c r="A17" s="15"/>
      <c r="B17" s="179" t="s">
        <v>379</v>
      </c>
      <c r="C17" s="134" t="s">
        <v>3</v>
      </c>
      <c r="D17" s="20" t="s">
        <v>22</v>
      </c>
      <c r="E17" s="170"/>
      <c r="F17" s="170"/>
      <c r="G17" s="236">
        <f t="shared" ref="G17:G23" si="0">+IF(ISNUMBER(D17),D17*E17,0)</f>
        <v>0</v>
      </c>
      <c r="H17" s="237">
        <f t="shared" ref="H17:H21" si="1">+IF(ISNUMBER(D17),D17*F17,0)</f>
        <v>0</v>
      </c>
    </row>
    <row r="18" spans="1:8">
      <c r="A18" s="15"/>
      <c r="B18" s="179" t="s">
        <v>192</v>
      </c>
      <c r="C18" s="134" t="s">
        <v>3</v>
      </c>
      <c r="D18" s="20" t="s">
        <v>22</v>
      </c>
      <c r="E18" s="170"/>
      <c r="F18" s="170"/>
      <c r="G18" s="236">
        <f t="shared" si="0"/>
        <v>0</v>
      </c>
      <c r="H18" s="237">
        <f t="shared" si="1"/>
        <v>0</v>
      </c>
    </row>
    <row r="19" spans="1:8">
      <c r="A19" s="15"/>
      <c r="B19" s="179" t="s">
        <v>174</v>
      </c>
      <c r="C19" s="134" t="s">
        <v>3</v>
      </c>
      <c r="D19" s="20" t="s">
        <v>22</v>
      </c>
      <c r="E19" s="170"/>
      <c r="F19" s="170"/>
      <c r="G19" s="236">
        <f t="shared" si="0"/>
        <v>0</v>
      </c>
      <c r="H19" s="237">
        <f t="shared" si="1"/>
        <v>0</v>
      </c>
    </row>
    <row r="20" spans="1:8">
      <c r="A20" s="15"/>
      <c r="B20" s="179" t="s">
        <v>380</v>
      </c>
      <c r="C20" s="134" t="s">
        <v>3</v>
      </c>
      <c r="D20" s="20">
        <v>2</v>
      </c>
      <c r="E20" s="170"/>
      <c r="F20" s="170"/>
      <c r="G20" s="236">
        <f t="shared" si="0"/>
        <v>0</v>
      </c>
      <c r="H20" s="237">
        <f t="shared" si="1"/>
        <v>0</v>
      </c>
    </row>
    <row r="21" spans="1:8">
      <c r="A21" s="15"/>
      <c r="B21" s="179" t="s">
        <v>337</v>
      </c>
      <c r="C21" s="134" t="s">
        <v>3</v>
      </c>
      <c r="D21" s="20" t="s">
        <v>22</v>
      </c>
      <c r="E21" s="170"/>
      <c r="F21" s="170"/>
      <c r="G21" s="236">
        <f t="shared" si="0"/>
        <v>0</v>
      </c>
      <c r="H21" s="237">
        <f t="shared" si="1"/>
        <v>0</v>
      </c>
    </row>
    <row r="22" spans="1:8">
      <c r="A22" s="15"/>
      <c r="B22" s="179" t="s">
        <v>175</v>
      </c>
      <c r="C22" s="134" t="s">
        <v>3</v>
      </c>
      <c r="D22" s="20">
        <v>1</v>
      </c>
      <c r="E22" s="301"/>
      <c r="F22" s="170"/>
      <c r="G22" s="236">
        <f t="shared" si="0"/>
        <v>0</v>
      </c>
      <c r="H22" s="237">
        <f>+IF(ISNUMBER(D22),D22*F22,0)</f>
        <v>0</v>
      </c>
    </row>
    <row r="23" spans="1:8">
      <c r="A23" s="15"/>
      <c r="B23" s="179" t="s">
        <v>176</v>
      </c>
      <c r="C23" s="134" t="s">
        <v>3</v>
      </c>
      <c r="D23" s="20" t="s">
        <v>22</v>
      </c>
      <c r="E23" s="168"/>
      <c r="F23" s="168"/>
      <c r="G23" s="236">
        <f t="shared" si="0"/>
        <v>0</v>
      </c>
      <c r="H23" s="237">
        <f>+IF(ISNUMBER(D23),D23*F23,0)</f>
        <v>0</v>
      </c>
    </row>
    <row r="24" spans="1:8">
      <c r="A24" s="15"/>
      <c r="B24" s="179" t="s">
        <v>177</v>
      </c>
      <c r="C24" s="134" t="s">
        <v>3</v>
      </c>
      <c r="D24" s="20" t="s">
        <v>22</v>
      </c>
      <c r="E24" s="168"/>
      <c r="F24" s="168"/>
      <c r="G24" s="236">
        <f>+IF(ISNUMBER(D24),D24*E24,0)</f>
        <v>0</v>
      </c>
      <c r="H24" s="237">
        <f>+IF(ISNUMBER(D24),D24*F24,0)</f>
        <v>0</v>
      </c>
    </row>
    <row r="25" spans="1:8">
      <c r="A25" s="15"/>
      <c r="B25" s="179" t="s">
        <v>178</v>
      </c>
      <c r="C25" s="134" t="s">
        <v>3</v>
      </c>
      <c r="D25" s="20" t="s">
        <v>22</v>
      </c>
      <c r="E25" s="168"/>
      <c r="F25" s="168"/>
      <c r="G25" s="236">
        <f>+IF(ISNUMBER(D25),D25*E25,0)</f>
        <v>0</v>
      </c>
      <c r="H25" s="237">
        <f>+IF(ISNUMBER(D25),D25*F25,0)</f>
        <v>0</v>
      </c>
    </row>
    <row r="26" spans="1:8">
      <c r="A26" s="171">
        <v>2</v>
      </c>
      <c r="B26" s="164" t="s">
        <v>181</v>
      </c>
      <c r="C26" s="165"/>
      <c r="D26" s="165"/>
      <c r="E26" s="172"/>
      <c r="F26" s="172"/>
      <c r="G26" s="172"/>
      <c r="H26" s="172"/>
    </row>
    <row r="27" spans="1:8" ht="39.6">
      <c r="A27" s="173"/>
      <c r="B27" s="6" t="s">
        <v>182</v>
      </c>
      <c r="C27" s="174"/>
      <c r="D27" s="20"/>
      <c r="E27" s="175"/>
      <c r="F27" s="175"/>
      <c r="G27" s="176"/>
      <c r="H27" s="176"/>
    </row>
    <row r="28" spans="1:8" ht="39.6">
      <c r="A28" s="173"/>
      <c r="B28" s="6" t="s">
        <v>183</v>
      </c>
      <c r="C28" s="174"/>
      <c r="D28" s="20"/>
      <c r="E28" s="175"/>
      <c r="F28" s="175"/>
      <c r="G28" s="176"/>
      <c r="H28" s="176"/>
    </row>
    <row r="29" spans="1:8" ht="26.4">
      <c r="A29" s="173"/>
      <c r="B29" s="177" t="s">
        <v>184</v>
      </c>
      <c r="C29" s="174"/>
      <c r="D29" s="20"/>
      <c r="E29" s="175"/>
      <c r="F29" s="175"/>
      <c r="G29" s="176"/>
      <c r="H29" s="176"/>
    </row>
    <row r="30" spans="1:8" ht="39.6">
      <c r="A30" s="173"/>
      <c r="B30" s="6" t="s">
        <v>185</v>
      </c>
      <c r="C30" s="174"/>
      <c r="D30" s="20"/>
      <c r="E30" s="170"/>
      <c r="F30" s="170"/>
      <c r="G30" s="170"/>
      <c r="H30" s="170"/>
    </row>
    <row r="31" spans="1:8">
      <c r="A31" s="173"/>
      <c r="B31" s="6" t="s">
        <v>186</v>
      </c>
      <c r="C31" s="174"/>
      <c r="D31" s="20"/>
      <c r="E31" s="170"/>
      <c r="F31" s="170"/>
      <c r="G31" s="170"/>
      <c r="H31" s="170"/>
    </row>
    <row r="32" spans="1:8">
      <c r="A32" s="15"/>
      <c r="B32" s="169" t="s">
        <v>175</v>
      </c>
      <c r="C32" s="12" t="s">
        <v>3</v>
      </c>
      <c r="D32" s="20" t="s">
        <v>22</v>
      </c>
      <c r="E32" s="170"/>
      <c r="F32" s="170"/>
      <c r="G32" s="236">
        <f t="shared" ref="G32:G37" si="2">+IF(ISNUMBER(D32),D32*E32,0)</f>
        <v>0</v>
      </c>
      <c r="H32" s="237">
        <f t="shared" ref="H32:H37" si="3">+IF(ISNUMBER(D32),D32*F32,0)</f>
        <v>0</v>
      </c>
    </row>
    <row r="33" spans="1:8">
      <c r="A33" s="15"/>
      <c r="B33" s="169" t="s">
        <v>176</v>
      </c>
      <c r="C33" s="12" t="s">
        <v>3</v>
      </c>
      <c r="D33" s="20" t="s">
        <v>22</v>
      </c>
      <c r="E33" s="170"/>
      <c r="F33" s="170"/>
      <c r="G33" s="236">
        <f t="shared" si="2"/>
        <v>0</v>
      </c>
      <c r="H33" s="237">
        <f t="shared" si="3"/>
        <v>0</v>
      </c>
    </row>
    <row r="34" spans="1:8">
      <c r="A34" s="15"/>
      <c r="B34" s="169" t="s">
        <v>177</v>
      </c>
      <c r="C34" s="12" t="s">
        <v>3</v>
      </c>
      <c r="D34" s="20" t="s">
        <v>22</v>
      </c>
      <c r="E34" s="170"/>
      <c r="F34" s="170"/>
      <c r="G34" s="236">
        <f t="shared" si="2"/>
        <v>0</v>
      </c>
      <c r="H34" s="237">
        <f t="shared" si="3"/>
        <v>0</v>
      </c>
    </row>
    <row r="35" spans="1:8">
      <c r="A35" s="15"/>
      <c r="B35" s="169" t="s">
        <v>178</v>
      </c>
      <c r="C35" s="12" t="s">
        <v>3</v>
      </c>
      <c r="D35" s="20" t="s">
        <v>22</v>
      </c>
      <c r="E35" s="170"/>
      <c r="F35" s="170"/>
      <c r="G35" s="236">
        <f t="shared" si="2"/>
        <v>0</v>
      </c>
      <c r="H35" s="237">
        <f t="shared" si="3"/>
        <v>0</v>
      </c>
    </row>
    <row r="36" spans="1:8">
      <c r="A36" s="15"/>
      <c r="B36" s="169" t="s">
        <v>179</v>
      </c>
      <c r="C36" s="12" t="s">
        <v>3</v>
      </c>
      <c r="D36" s="20" t="s">
        <v>22</v>
      </c>
      <c r="E36" s="170"/>
      <c r="F36" s="170"/>
      <c r="G36" s="236">
        <f t="shared" si="2"/>
        <v>0</v>
      </c>
      <c r="H36" s="237">
        <f t="shared" si="3"/>
        <v>0</v>
      </c>
    </row>
    <row r="37" spans="1:8">
      <c r="A37" s="15"/>
      <c r="B37" s="169" t="s">
        <v>180</v>
      </c>
      <c r="C37" s="12" t="s">
        <v>3</v>
      </c>
      <c r="D37" s="20" t="s">
        <v>22</v>
      </c>
      <c r="E37" s="170"/>
      <c r="F37" s="170"/>
      <c r="G37" s="236">
        <f t="shared" si="2"/>
        <v>0</v>
      </c>
      <c r="H37" s="237">
        <f t="shared" si="3"/>
        <v>0</v>
      </c>
    </row>
    <row r="38" spans="1:8">
      <c r="A38" s="171">
        <v>3</v>
      </c>
      <c r="B38" s="164" t="s">
        <v>187</v>
      </c>
      <c r="C38" s="165"/>
      <c r="D38" s="165"/>
      <c r="E38" s="172"/>
      <c r="F38" s="172"/>
      <c r="G38" s="172"/>
      <c r="H38" s="172"/>
    </row>
    <row r="39" spans="1:8" ht="39.6">
      <c r="A39" s="173"/>
      <c r="B39" s="44" t="s">
        <v>188</v>
      </c>
      <c r="C39" s="174"/>
      <c r="D39" s="174"/>
      <c r="E39" s="178"/>
      <c r="F39" s="178"/>
      <c r="G39" s="176"/>
      <c r="H39" s="176"/>
    </row>
    <row r="40" spans="1:8" ht="52.8">
      <c r="A40" s="173"/>
      <c r="B40" s="6" t="s">
        <v>189</v>
      </c>
      <c r="C40" s="174"/>
      <c r="D40" s="20"/>
      <c r="E40" s="170"/>
      <c r="F40" s="170"/>
      <c r="G40" s="170"/>
      <c r="H40" s="170"/>
    </row>
    <row r="41" spans="1:8" ht="26.4">
      <c r="A41" s="173"/>
      <c r="B41" s="177" t="s">
        <v>184</v>
      </c>
      <c r="C41" s="174"/>
      <c r="D41" s="20"/>
      <c r="E41" s="170"/>
      <c r="F41" s="170"/>
      <c r="G41" s="170"/>
      <c r="H41" s="170"/>
    </row>
    <row r="42" spans="1:8" ht="39.6">
      <c r="A42" s="173"/>
      <c r="B42" s="6" t="s">
        <v>185</v>
      </c>
      <c r="C42" s="174"/>
      <c r="D42" s="20"/>
      <c r="E42" s="170"/>
      <c r="F42" s="170"/>
      <c r="G42" s="170"/>
      <c r="H42" s="170"/>
    </row>
    <row r="43" spans="1:8">
      <c r="A43" s="173"/>
      <c r="B43" s="6" t="s">
        <v>186</v>
      </c>
      <c r="C43" s="174"/>
      <c r="D43" s="20"/>
      <c r="E43" s="170"/>
      <c r="F43" s="170"/>
      <c r="G43" s="170"/>
      <c r="H43" s="170"/>
    </row>
    <row r="44" spans="1:8">
      <c r="A44" s="15"/>
      <c r="B44" s="179" t="s">
        <v>190</v>
      </c>
      <c r="C44" s="134" t="s">
        <v>3</v>
      </c>
      <c r="D44" s="180" t="s">
        <v>22</v>
      </c>
      <c r="E44" s="170"/>
      <c r="F44" s="170"/>
      <c r="G44" s="236">
        <f t="shared" ref="G44:G52" si="4">+IF(ISNUMBER(D44),D44*E44,0)</f>
        <v>0</v>
      </c>
      <c r="H44" s="237">
        <f t="shared" ref="H44:H52" si="5">+IF(ISNUMBER(D44),D44*F44,0)</f>
        <v>0</v>
      </c>
    </row>
    <row r="45" spans="1:8">
      <c r="A45" s="15"/>
      <c r="B45" s="179" t="s">
        <v>191</v>
      </c>
      <c r="C45" s="134" t="s">
        <v>3</v>
      </c>
      <c r="D45" s="180" t="s">
        <v>22</v>
      </c>
      <c r="E45" s="170"/>
      <c r="F45" s="170"/>
      <c r="G45" s="236">
        <f t="shared" si="4"/>
        <v>0</v>
      </c>
      <c r="H45" s="237">
        <f t="shared" si="5"/>
        <v>0</v>
      </c>
    </row>
    <row r="46" spans="1:8">
      <c r="A46" s="15"/>
      <c r="B46" s="179" t="s">
        <v>192</v>
      </c>
      <c r="C46" s="134" t="s">
        <v>3</v>
      </c>
      <c r="D46" s="180" t="s">
        <v>22</v>
      </c>
      <c r="E46" s="170"/>
      <c r="F46" s="170"/>
      <c r="G46" s="236">
        <f t="shared" si="4"/>
        <v>0</v>
      </c>
      <c r="H46" s="237">
        <f t="shared" si="5"/>
        <v>0</v>
      </c>
    </row>
    <row r="47" spans="1:8">
      <c r="A47" s="15"/>
      <c r="B47" s="179" t="s">
        <v>174</v>
      </c>
      <c r="C47" s="134" t="s">
        <v>3</v>
      </c>
      <c r="D47" s="180" t="s">
        <v>22</v>
      </c>
      <c r="E47" s="170"/>
      <c r="F47" s="170"/>
      <c r="G47" s="236">
        <f t="shared" si="4"/>
        <v>0</v>
      </c>
      <c r="H47" s="237">
        <f t="shared" si="5"/>
        <v>0</v>
      </c>
    </row>
    <row r="48" spans="1:8">
      <c r="A48" s="15"/>
      <c r="B48" s="179" t="s">
        <v>336</v>
      </c>
      <c r="C48" s="134" t="s">
        <v>3</v>
      </c>
      <c r="D48" s="180">
        <v>2</v>
      </c>
      <c r="E48" s="170"/>
      <c r="F48" s="170"/>
      <c r="G48" s="236">
        <f t="shared" si="4"/>
        <v>0</v>
      </c>
      <c r="H48" s="237">
        <f t="shared" si="5"/>
        <v>0</v>
      </c>
    </row>
    <row r="49" spans="1:8">
      <c r="A49" s="15"/>
      <c r="B49" s="179" t="s">
        <v>193</v>
      </c>
      <c r="C49" s="134" t="s">
        <v>3</v>
      </c>
      <c r="D49" s="180" t="s">
        <v>22</v>
      </c>
      <c r="E49" s="170"/>
      <c r="F49" s="170"/>
      <c r="G49" s="236">
        <f t="shared" si="4"/>
        <v>0</v>
      </c>
      <c r="H49" s="237">
        <f t="shared" si="5"/>
        <v>0</v>
      </c>
    </row>
    <row r="50" spans="1:8">
      <c r="A50" s="15"/>
      <c r="B50" s="179" t="s">
        <v>194</v>
      </c>
      <c r="C50" s="134" t="s">
        <v>3</v>
      </c>
      <c r="D50" s="180" t="s">
        <v>22</v>
      </c>
      <c r="E50" s="170"/>
      <c r="F50" s="170"/>
      <c r="G50" s="236">
        <f t="shared" si="4"/>
        <v>0</v>
      </c>
      <c r="H50" s="237">
        <f t="shared" si="5"/>
        <v>0</v>
      </c>
    </row>
    <row r="51" spans="1:8">
      <c r="A51" s="15"/>
      <c r="B51" s="179" t="s">
        <v>175</v>
      </c>
      <c r="C51" s="134" t="s">
        <v>3</v>
      </c>
      <c r="D51" s="180" t="s">
        <v>22</v>
      </c>
      <c r="E51" s="170"/>
      <c r="F51" s="170"/>
      <c r="G51" s="236">
        <f t="shared" si="4"/>
        <v>0</v>
      </c>
      <c r="H51" s="237">
        <f t="shared" si="5"/>
        <v>0</v>
      </c>
    </row>
    <row r="52" spans="1:8">
      <c r="A52" s="15"/>
      <c r="B52" s="179" t="s">
        <v>176</v>
      </c>
      <c r="C52" s="134" t="s">
        <v>3</v>
      </c>
      <c r="D52" s="180" t="s">
        <v>22</v>
      </c>
      <c r="E52" s="170"/>
      <c r="F52" s="170"/>
      <c r="G52" s="236">
        <f t="shared" si="4"/>
        <v>0</v>
      </c>
      <c r="H52" s="237">
        <f t="shared" si="5"/>
        <v>0</v>
      </c>
    </row>
    <row r="53" spans="1:8">
      <c r="A53" s="171">
        <v>4</v>
      </c>
      <c r="B53" s="164" t="s">
        <v>195</v>
      </c>
      <c r="C53" s="165"/>
      <c r="D53" s="165"/>
      <c r="E53" s="172"/>
      <c r="F53" s="172"/>
      <c r="G53" s="172"/>
      <c r="H53" s="172"/>
    </row>
    <row r="54" spans="1:8" ht="52.8">
      <c r="A54" s="173"/>
      <c r="B54" s="181" t="s">
        <v>196</v>
      </c>
      <c r="C54" s="174"/>
      <c r="D54" s="174"/>
      <c r="E54" s="170"/>
      <c r="F54" s="170"/>
      <c r="G54" s="170"/>
      <c r="H54" s="170"/>
    </row>
    <row r="55" spans="1:8" ht="66">
      <c r="A55" s="173"/>
      <c r="B55" s="182" t="s">
        <v>197</v>
      </c>
      <c r="C55" s="174"/>
      <c r="D55" s="174"/>
      <c r="E55" s="170"/>
      <c r="F55" s="170"/>
      <c r="G55" s="170"/>
      <c r="H55" s="170"/>
    </row>
    <row r="56" spans="1:8">
      <c r="A56" s="173"/>
      <c r="B56" s="183" t="s">
        <v>198</v>
      </c>
      <c r="C56" s="184" t="s">
        <v>20</v>
      </c>
      <c r="D56" s="185" t="s">
        <v>22</v>
      </c>
      <c r="E56" s="170"/>
      <c r="F56" s="170"/>
      <c r="G56" s="236">
        <f t="shared" ref="G56:G89" si="6">+IF(ISNUMBER(D56),D56*E56,0)</f>
        <v>0</v>
      </c>
      <c r="H56" s="237">
        <f t="shared" ref="H56:H89" si="7">+IF(ISNUMBER(D56),D56*F56,0)</f>
        <v>0</v>
      </c>
    </row>
    <row r="57" spans="1:8">
      <c r="A57" s="173"/>
      <c r="B57" s="183" t="s">
        <v>199</v>
      </c>
      <c r="C57" s="184" t="s">
        <v>3</v>
      </c>
      <c r="D57" s="185" t="s">
        <v>22</v>
      </c>
      <c r="E57" s="170"/>
      <c r="F57" s="170"/>
      <c r="G57" s="236">
        <f t="shared" si="6"/>
        <v>0</v>
      </c>
      <c r="H57" s="237">
        <f t="shared" si="7"/>
        <v>0</v>
      </c>
    </row>
    <row r="58" spans="1:8">
      <c r="A58" s="173"/>
      <c r="B58" s="183" t="s">
        <v>200</v>
      </c>
      <c r="C58" s="184" t="s">
        <v>20</v>
      </c>
      <c r="D58" s="185" t="s">
        <v>22</v>
      </c>
      <c r="E58" s="170"/>
      <c r="F58" s="170"/>
      <c r="G58" s="236">
        <f t="shared" si="6"/>
        <v>0</v>
      </c>
      <c r="H58" s="237">
        <f t="shared" si="7"/>
        <v>0</v>
      </c>
    </row>
    <row r="59" spans="1:8">
      <c r="A59" s="173"/>
      <c r="B59" s="183" t="s">
        <v>199</v>
      </c>
      <c r="C59" s="184" t="s">
        <v>3</v>
      </c>
      <c r="D59" s="185" t="s">
        <v>22</v>
      </c>
      <c r="E59" s="170"/>
      <c r="F59" s="170"/>
      <c r="G59" s="236">
        <f t="shared" si="6"/>
        <v>0</v>
      </c>
      <c r="H59" s="237">
        <f t="shared" si="7"/>
        <v>0</v>
      </c>
    </row>
    <row r="60" spans="1:8">
      <c r="A60" s="173"/>
      <c r="B60" s="183" t="s">
        <v>201</v>
      </c>
      <c r="C60" s="184" t="s">
        <v>20</v>
      </c>
      <c r="D60" s="185" t="s">
        <v>22</v>
      </c>
      <c r="E60" s="170"/>
      <c r="F60" s="170"/>
      <c r="G60" s="236">
        <f t="shared" si="6"/>
        <v>0</v>
      </c>
      <c r="H60" s="237">
        <f t="shared" si="7"/>
        <v>0</v>
      </c>
    </row>
    <row r="61" spans="1:8">
      <c r="A61" s="173"/>
      <c r="B61" s="183" t="s">
        <v>199</v>
      </c>
      <c r="C61" s="184" t="s">
        <v>3</v>
      </c>
      <c r="D61" s="185" t="s">
        <v>22</v>
      </c>
      <c r="E61" s="170"/>
      <c r="F61" s="170"/>
      <c r="G61" s="236">
        <f t="shared" si="6"/>
        <v>0</v>
      </c>
      <c r="H61" s="237">
        <f t="shared" si="7"/>
        <v>0</v>
      </c>
    </row>
    <row r="62" spans="1:8">
      <c r="A62" s="173"/>
      <c r="B62" s="183" t="s">
        <v>202</v>
      </c>
      <c r="C62" s="184" t="s">
        <v>20</v>
      </c>
      <c r="D62" s="185" t="s">
        <v>22</v>
      </c>
      <c r="E62" s="170"/>
      <c r="F62" s="170"/>
      <c r="G62" s="236">
        <f t="shared" si="6"/>
        <v>0</v>
      </c>
      <c r="H62" s="237">
        <f t="shared" si="7"/>
        <v>0</v>
      </c>
    </row>
    <row r="63" spans="1:8">
      <c r="A63" s="173"/>
      <c r="B63" s="183" t="s">
        <v>199</v>
      </c>
      <c r="C63" s="184" t="s">
        <v>3</v>
      </c>
      <c r="D63" s="185" t="s">
        <v>22</v>
      </c>
      <c r="E63" s="170"/>
      <c r="F63" s="170"/>
      <c r="G63" s="236">
        <f t="shared" si="6"/>
        <v>0</v>
      </c>
      <c r="H63" s="237">
        <f t="shared" si="7"/>
        <v>0</v>
      </c>
    </row>
    <row r="64" spans="1:8">
      <c r="A64" s="173"/>
      <c r="B64" s="183" t="s">
        <v>203</v>
      </c>
      <c r="C64" s="184" t="s">
        <v>20</v>
      </c>
      <c r="D64" s="185" t="s">
        <v>22</v>
      </c>
      <c r="E64" s="170"/>
      <c r="F64" s="170"/>
      <c r="G64" s="236">
        <f t="shared" si="6"/>
        <v>0</v>
      </c>
      <c r="H64" s="237">
        <f t="shared" si="7"/>
        <v>0</v>
      </c>
    </row>
    <row r="65" spans="1:8">
      <c r="A65" s="173"/>
      <c r="B65" s="183" t="s">
        <v>199</v>
      </c>
      <c r="C65" s="184" t="s">
        <v>3</v>
      </c>
      <c r="D65" s="185" t="s">
        <v>22</v>
      </c>
      <c r="E65" s="170"/>
      <c r="F65" s="170"/>
      <c r="G65" s="236">
        <f t="shared" si="6"/>
        <v>0</v>
      </c>
      <c r="H65" s="237">
        <f t="shared" si="7"/>
        <v>0</v>
      </c>
    </row>
    <row r="66" spans="1:8">
      <c r="A66" s="173"/>
      <c r="B66" s="183" t="s">
        <v>204</v>
      </c>
      <c r="C66" s="184" t="s">
        <v>20</v>
      </c>
      <c r="D66" s="185" t="s">
        <v>22</v>
      </c>
      <c r="E66" s="170"/>
      <c r="F66" s="170"/>
      <c r="G66" s="236">
        <f t="shared" si="6"/>
        <v>0</v>
      </c>
      <c r="H66" s="237">
        <f t="shared" si="7"/>
        <v>0</v>
      </c>
    </row>
    <row r="67" spans="1:8">
      <c r="A67" s="173"/>
      <c r="B67" s="183" t="s">
        <v>199</v>
      </c>
      <c r="C67" s="184" t="s">
        <v>3</v>
      </c>
      <c r="D67" s="185" t="s">
        <v>22</v>
      </c>
      <c r="E67" s="170"/>
      <c r="F67" s="170"/>
      <c r="G67" s="236">
        <f t="shared" si="6"/>
        <v>0</v>
      </c>
      <c r="H67" s="237">
        <f t="shared" si="7"/>
        <v>0</v>
      </c>
    </row>
    <row r="68" spans="1:8">
      <c r="A68" s="173"/>
      <c r="B68" s="183" t="s">
        <v>205</v>
      </c>
      <c r="C68" s="184" t="s">
        <v>20</v>
      </c>
      <c r="D68" s="185" t="s">
        <v>22</v>
      </c>
      <c r="E68" s="170"/>
      <c r="F68" s="170"/>
      <c r="G68" s="236">
        <f t="shared" si="6"/>
        <v>0</v>
      </c>
      <c r="H68" s="237">
        <f t="shared" si="7"/>
        <v>0</v>
      </c>
    </row>
    <row r="69" spans="1:8">
      <c r="A69" s="173"/>
      <c r="B69" s="183" t="s">
        <v>199</v>
      </c>
      <c r="C69" s="184" t="s">
        <v>3</v>
      </c>
      <c r="D69" s="185" t="s">
        <v>22</v>
      </c>
      <c r="E69" s="170"/>
      <c r="F69" s="170"/>
      <c r="G69" s="236">
        <f t="shared" si="6"/>
        <v>0</v>
      </c>
      <c r="H69" s="237">
        <f t="shared" si="7"/>
        <v>0</v>
      </c>
    </row>
    <row r="70" spans="1:8">
      <c r="A70" s="173"/>
      <c r="B70" s="183" t="s">
        <v>206</v>
      </c>
      <c r="C70" s="184" t="s">
        <v>20</v>
      </c>
      <c r="D70" s="185" t="s">
        <v>22</v>
      </c>
      <c r="E70" s="170"/>
      <c r="F70" s="170"/>
      <c r="G70" s="236">
        <f t="shared" si="6"/>
        <v>0</v>
      </c>
      <c r="H70" s="237">
        <f t="shared" si="7"/>
        <v>0</v>
      </c>
    </row>
    <row r="71" spans="1:8">
      <c r="A71" s="173"/>
      <c r="B71" s="183" t="s">
        <v>199</v>
      </c>
      <c r="C71" s="184" t="s">
        <v>3</v>
      </c>
      <c r="D71" s="185" t="s">
        <v>22</v>
      </c>
      <c r="E71" s="170"/>
      <c r="F71" s="170"/>
      <c r="G71" s="236">
        <f t="shared" si="6"/>
        <v>0</v>
      </c>
      <c r="H71" s="237">
        <f t="shared" si="7"/>
        <v>0</v>
      </c>
    </row>
    <row r="72" spans="1:8">
      <c r="A72" s="173"/>
      <c r="B72" s="183" t="s">
        <v>207</v>
      </c>
      <c r="C72" s="184" t="s">
        <v>20</v>
      </c>
      <c r="D72" s="185" t="s">
        <v>22</v>
      </c>
      <c r="E72" s="170"/>
      <c r="F72" s="170"/>
      <c r="G72" s="236">
        <f t="shared" si="6"/>
        <v>0</v>
      </c>
      <c r="H72" s="237">
        <f t="shared" si="7"/>
        <v>0</v>
      </c>
    </row>
    <row r="73" spans="1:8">
      <c r="A73" s="173"/>
      <c r="B73" s="183" t="s">
        <v>199</v>
      </c>
      <c r="C73" s="184" t="s">
        <v>3</v>
      </c>
      <c r="D73" s="185" t="s">
        <v>22</v>
      </c>
      <c r="E73" s="170"/>
      <c r="F73" s="170"/>
      <c r="G73" s="236">
        <f t="shared" si="6"/>
        <v>0</v>
      </c>
      <c r="H73" s="237">
        <f t="shared" si="7"/>
        <v>0</v>
      </c>
    </row>
    <row r="74" spans="1:8">
      <c r="A74" s="173"/>
      <c r="B74" s="183" t="s">
        <v>208</v>
      </c>
      <c r="C74" s="184" t="s">
        <v>20</v>
      </c>
      <c r="D74" s="185" t="s">
        <v>22</v>
      </c>
      <c r="E74" s="170"/>
      <c r="F74" s="170"/>
      <c r="G74" s="236">
        <f t="shared" si="6"/>
        <v>0</v>
      </c>
      <c r="H74" s="237">
        <f t="shared" si="7"/>
        <v>0</v>
      </c>
    </row>
    <row r="75" spans="1:8">
      <c r="A75" s="173"/>
      <c r="B75" s="183" t="s">
        <v>199</v>
      </c>
      <c r="C75" s="184" t="s">
        <v>3</v>
      </c>
      <c r="D75" s="185" t="s">
        <v>22</v>
      </c>
      <c r="E75" s="170"/>
      <c r="F75" s="170"/>
      <c r="G75" s="236">
        <f t="shared" si="6"/>
        <v>0</v>
      </c>
      <c r="H75" s="237">
        <f t="shared" si="7"/>
        <v>0</v>
      </c>
    </row>
    <row r="76" spans="1:8">
      <c r="A76" s="173"/>
      <c r="B76" s="183" t="s">
        <v>209</v>
      </c>
      <c r="C76" s="184" t="s">
        <v>20</v>
      </c>
      <c r="D76" s="185" t="s">
        <v>22</v>
      </c>
      <c r="E76" s="170"/>
      <c r="F76" s="170"/>
      <c r="G76" s="236">
        <f t="shared" si="6"/>
        <v>0</v>
      </c>
      <c r="H76" s="237">
        <f t="shared" si="7"/>
        <v>0</v>
      </c>
    </row>
    <row r="77" spans="1:8">
      <c r="A77" s="173"/>
      <c r="B77" s="183" t="s">
        <v>199</v>
      </c>
      <c r="C77" s="184" t="s">
        <v>3</v>
      </c>
      <c r="D77" s="185" t="s">
        <v>22</v>
      </c>
      <c r="E77" s="170"/>
      <c r="F77" s="170"/>
      <c r="G77" s="236">
        <f t="shared" si="6"/>
        <v>0</v>
      </c>
      <c r="H77" s="237">
        <f t="shared" si="7"/>
        <v>0</v>
      </c>
    </row>
    <row r="78" spans="1:8">
      <c r="A78" s="173"/>
      <c r="B78" s="183" t="s">
        <v>210</v>
      </c>
      <c r="C78" s="184" t="s">
        <v>20</v>
      </c>
      <c r="D78" s="185" t="s">
        <v>22</v>
      </c>
      <c r="E78" s="170"/>
      <c r="F78" s="170"/>
      <c r="G78" s="236">
        <f t="shared" si="6"/>
        <v>0</v>
      </c>
      <c r="H78" s="237">
        <f t="shared" si="7"/>
        <v>0</v>
      </c>
    </row>
    <row r="79" spans="1:8">
      <c r="A79" s="173"/>
      <c r="B79" s="183" t="s">
        <v>199</v>
      </c>
      <c r="C79" s="184" t="s">
        <v>3</v>
      </c>
      <c r="D79" s="185" t="s">
        <v>22</v>
      </c>
      <c r="E79" s="170"/>
      <c r="F79" s="170"/>
      <c r="G79" s="236">
        <f t="shared" si="6"/>
        <v>0</v>
      </c>
      <c r="H79" s="237">
        <f t="shared" si="7"/>
        <v>0</v>
      </c>
    </row>
    <row r="80" spans="1:8">
      <c r="A80" s="173"/>
      <c r="B80" s="183" t="s">
        <v>211</v>
      </c>
      <c r="C80" s="184" t="s">
        <v>20</v>
      </c>
      <c r="D80" s="185" t="s">
        <v>22</v>
      </c>
      <c r="E80" s="170"/>
      <c r="F80" s="170"/>
      <c r="G80" s="236">
        <f t="shared" si="6"/>
        <v>0</v>
      </c>
      <c r="H80" s="237">
        <f t="shared" si="7"/>
        <v>0</v>
      </c>
    </row>
    <row r="81" spans="1:8">
      <c r="A81" s="173"/>
      <c r="B81" s="183" t="s">
        <v>199</v>
      </c>
      <c r="C81" s="184" t="s">
        <v>3</v>
      </c>
      <c r="D81" s="185" t="s">
        <v>22</v>
      </c>
      <c r="E81" s="170"/>
      <c r="F81" s="170"/>
      <c r="G81" s="236">
        <f t="shared" si="6"/>
        <v>0</v>
      </c>
      <c r="H81" s="237">
        <f t="shared" si="7"/>
        <v>0</v>
      </c>
    </row>
    <row r="82" spans="1:8">
      <c r="A82" s="173"/>
      <c r="B82" s="183" t="s">
        <v>212</v>
      </c>
      <c r="C82" s="184" t="s">
        <v>20</v>
      </c>
      <c r="D82" s="185" t="s">
        <v>22</v>
      </c>
      <c r="E82" s="170"/>
      <c r="F82" s="170"/>
      <c r="G82" s="236">
        <f t="shared" si="6"/>
        <v>0</v>
      </c>
      <c r="H82" s="237">
        <f t="shared" si="7"/>
        <v>0</v>
      </c>
    </row>
    <row r="83" spans="1:8">
      <c r="A83" s="173"/>
      <c r="B83" s="183" t="s">
        <v>199</v>
      </c>
      <c r="C83" s="184" t="s">
        <v>3</v>
      </c>
      <c r="D83" s="185" t="s">
        <v>22</v>
      </c>
      <c r="E83" s="170"/>
      <c r="F83" s="170"/>
      <c r="G83" s="236">
        <f t="shared" si="6"/>
        <v>0</v>
      </c>
      <c r="H83" s="237">
        <f t="shared" si="7"/>
        <v>0</v>
      </c>
    </row>
    <row r="84" spans="1:8">
      <c r="A84" s="173"/>
      <c r="B84" s="183" t="s">
        <v>213</v>
      </c>
      <c r="C84" s="184" t="s">
        <v>20</v>
      </c>
      <c r="D84" s="185" t="s">
        <v>22</v>
      </c>
      <c r="E84" s="170"/>
      <c r="F84" s="170"/>
      <c r="G84" s="236">
        <f t="shared" si="6"/>
        <v>0</v>
      </c>
      <c r="H84" s="237">
        <f t="shared" si="7"/>
        <v>0</v>
      </c>
    </row>
    <row r="85" spans="1:8">
      <c r="A85" s="173"/>
      <c r="B85" s="183" t="s">
        <v>199</v>
      </c>
      <c r="C85" s="184" t="s">
        <v>3</v>
      </c>
      <c r="D85" s="185" t="s">
        <v>22</v>
      </c>
      <c r="E85" s="170"/>
      <c r="F85" s="170"/>
      <c r="G85" s="236">
        <f t="shared" si="6"/>
        <v>0</v>
      </c>
      <c r="H85" s="237">
        <f t="shared" si="7"/>
        <v>0</v>
      </c>
    </row>
    <row r="86" spans="1:8">
      <c r="A86" s="173"/>
      <c r="B86" s="183" t="s">
        <v>213</v>
      </c>
      <c r="C86" s="184" t="s">
        <v>20</v>
      </c>
      <c r="D86" s="185">
        <v>30</v>
      </c>
      <c r="E86" s="170"/>
      <c r="F86" s="170"/>
      <c r="G86" s="236">
        <f t="shared" si="6"/>
        <v>0</v>
      </c>
      <c r="H86" s="237">
        <f t="shared" si="7"/>
        <v>0</v>
      </c>
    </row>
    <row r="87" spans="1:8">
      <c r="A87" s="173"/>
      <c r="B87" s="183" t="s">
        <v>199</v>
      </c>
      <c r="C87" s="184" t="s">
        <v>3</v>
      </c>
      <c r="D87" s="185">
        <v>2</v>
      </c>
      <c r="E87" s="170"/>
      <c r="F87" s="170"/>
      <c r="G87" s="236">
        <f t="shared" si="6"/>
        <v>0</v>
      </c>
      <c r="H87" s="237">
        <f t="shared" si="7"/>
        <v>0</v>
      </c>
    </row>
    <row r="88" spans="1:8">
      <c r="A88" s="173"/>
      <c r="B88" s="179" t="s">
        <v>214</v>
      </c>
      <c r="C88" s="134" t="s">
        <v>20</v>
      </c>
      <c r="D88" s="185">
        <f>24*20</f>
        <v>480</v>
      </c>
      <c r="E88" s="170"/>
      <c r="F88" s="170"/>
      <c r="G88" s="236">
        <f t="shared" si="6"/>
        <v>0</v>
      </c>
      <c r="H88" s="237">
        <f t="shared" si="7"/>
        <v>0</v>
      </c>
    </row>
    <row r="89" spans="1:8">
      <c r="A89" s="173"/>
      <c r="B89" s="179" t="s">
        <v>199</v>
      </c>
      <c r="C89" s="134" t="s">
        <v>3</v>
      </c>
      <c r="D89" s="185">
        <v>48</v>
      </c>
      <c r="E89" s="170"/>
      <c r="F89" s="170"/>
      <c r="G89" s="236">
        <f t="shared" si="6"/>
        <v>0</v>
      </c>
      <c r="H89" s="237">
        <f t="shared" si="7"/>
        <v>0</v>
      </c>
    </row>
    <row r="90" spans="1:8">
      <c r="A90" s="171">
        <f>A53+1</f>
        <v>5</v>
      </c>
      <c r="B90" s="164" t="s">
        <v>215</v>
      </c>
      <c r="C90" s="165"/>
      <c r="D90" s="165"/>
      <c r="E90" s="172"/>
      <c r="F90" s="172"/>
      <c r="G90" s="172"/>
      <c r="H90" s="172"/>
    </row>
    <row r="91" spans="1:8" ht="52.8">
      <c r="A91" s="173"/>
      <c r="B91" s="181" t="s">
        <v>216</v>
      </c>
      <c r="C91" s="186"/>
      <c r="D91" s="20"/>
      <c r="E91" s="170"/>
      <c r="F91" s="170"/>
      <c r="G91" s="170"/>
      <c r="H91" s="170"/>
    </row>
    <row r="92" spans="1:8" ht="66">
      <c r="A92" s="6"/>
      <c r="B92" s="181" t="s">
        <v>217</v>
      </c>
      <c r="C92" s="6"/>
      <c r="D92" s="20"/>
      <c r="E92" s="170"/>
      <c r="F92" s="170"/>
      <c r="G92" s="170"/>
      <c r="H92" s="170"/>
    </row>
    <row r="93" spans="1:8">
      <c r="A93" s="6"/>
      <c r="B93" s="6" t="s">
        <v>218</v>
      </c>
      <c r="C93" s="12" t="s">
        <v>4</v>
      </c>
      <c r="D93" s="20" t="s">
        <v>22</v>
      </c>
      <c r="E93" s="187"/>
      <c r="F93" s="187"/>
      <c r="G93" s="236">
        <f>+IF(ISNUMBER(D93),D93*E93,0)</f>
        <v>0</v>
      </c>
      <c r="H93" s="237">
        <f>+IF(ISNUMBER(D93),D93*F93,0)</f>
        <v>0</v>
      </c>
    </row>
    <row r="94" spans="1:8">
      <c r="A94" s="173"/>
      <c r="B94" s="6" t="s">
        <v>219</v>
      </c>
      <c r="C94" s="12" t="s">
        <v>4</v>
      </c>
      <c r="D94" s="20">
        <v>100</v>
      </c>
      <c r="E94" s="188"/>
      <c r="F94" s="189"/>
      <c r="G94" s="236">
        <f>+IF(ISNUMBER(D94),D94*E94,0)</f>
        <v>0</v>
      </c>
      <c r="H94" s="237">
        <f>+IF(ISNUMBER(D94),D94*F94,0)</f>
        <v>0</v>
      </c>
    </row>
    <row r="95" spans="1:8">
      <c r="A95" s="173"/>
      <c r="B95" s="6" t="s">
        <v>220</v>
      </c>
      <c r="C95" s="12" t="s">
        <v>4</v>
      </c>
      <c r="D95" s="20">
        <f>12*15</f>
        <v>180</v>
      </c>
      <c r="E95" s="188"/>
      <c r="F95" s="189"/>
      <c r="G95" s="236">
        <f>+IF(ISNUMBER(D95),D95*E95,0)</f>
        <v>0</v>
      </c>
      <c r="H95" s="237">
        <f>+IF(ISNUMBER(D95),D95*F95,0)</f>
        <v>0</v>
      </c>
    </row>
    <row r="96" spans="1:8">
      <c r="A96" s="173"/>
      <c r="B96" s="6" t="s">
        <v>221</v>
      </c>
      <c r="C96" s="12" t="s">
        <v>4</v>
      </c>
      <c r="D96" s="20" t="s">
        <v>22</v>
      </c>
      <c r="E96" s="176"/>
      <c r="F96" s="190"/>
      <c r="G96" s="236">
        <f>+IF(ISNUMBER(D96),D96*E96,0)</f>
        <v>0</v>
      </c>
      <c r="H96" s="237">
        <f>+IF(ISNUMBER(D96),D96*F96,0)</f>
        <v>0</v>
      </c>
    </row>
    <row r="97" spans="1:8">
      <c r="A97" s="171">
        <f>A90+1</f>
        <v>6</v>
      </c>
      <c r="B97" s="164" t="s">
        <v>222</v>
      </c>
      <c r="C97" s="165"/>
      <c r="D97" s="165"/>
      <c r="E97" s="172"/>
      <c r="F97" s="172"/>
      <c r="G97" s="172"/>
      <c r="H97" s="172"/>
    </row>
    <row r="98" spans="1:8">
      <c r="A98" s="191"/>
      <c r="B98" s="21" t="s">
        <v>223</v>
      </c>
      <c r="C98" s="12" t="s">
        <v>20</v>
      </c>
      <c r="D98" s="12" t="s">
        <v>22</v>
      </c>
      <c r="E98" s="188"/>
      <c r="F98" s="189"/>
      <c r="G98" s="236">
        <f>+IF(ISNUMBER(D98),D98*E98,0)</f>
        <v>0</v>
      </c>
      <c r="H98" s="237">
        <f>+IF(ISNUMBER(D98),D98*F98,0)</f>
        <v>0</v>
      </c>
    </row>
    <row r="99" spans="1:8">
      <c r="A99" s="191"/>
      <c r="B99" s="21" t="s">
        <v>224</v>
      </c>
      <c r="C99" s="12" t="s">
        <v>20</v>
      </c>
      <c r="D99" s="12">
        <f>15*12</f>
        <v>180</v>
      </c>
      <c r="E99" s="188"/>
      <c r="F99" s="189"/>
      <c r="G99" s="236">
        <f>+IF(ISNUMBER(D99),D99*E99,0)</f>
        <v>0</v>
      </c>
      <c r="H99" s="237">
        <f>+IF(ISNUMBER(D99),D99*F99,0)</f>
        <v>0</v>
      </c>
    </row>
    <row r="100" spans="1:8">
      <c r="A100" s="191"/>
      <c r="B100" s="21" t="s">
        <v>225</v>
      </c>
      <c r="C100" s="12" t="s">
        <v>20</v>
      </c>
      <c r="D100" s="12" t="s">
        <v>22</v>
      </c>
      <c r="E100" s="192"/>
      <c r="F100" s="192"/>
      <c r="G100" s="236">
        <f>+IF(ISNUMBER(D100),D100*E100,0)</f>
        <v>0</v>
      </c>
      <c r="H100" s="237">
        <f>+IF(ISNUMBER(D100),D100*F100,0)</f>
        <v>0</v>
      </c>
    </row>
    <row r="101" spans="1:8" ht="15.6">
      <c r="A101" s="193"/>
      <c r="B101" s="194" t="s">
        <v>226</v>
      </c>
      <c r="C101" s="195"/>
      <c r="D101" s="195"/>
      <c r="E101" s="196"/>
      <c r="F101" s="196"/>
      <c r="G101" s="197">
        <f>SUM(G11:G100)</f>
        <v>0</v>
      </c>
      <c r="H101" s="197">
        <f>SUM(H11:H100)</f>
        <v>0</v>
      </c>
    </row>
    <row r="102" spans="1:8" ht="15.6">
      <c r="A102" s="198"/>
      <c r="B102" s="199" t="s">
        <v>165</v>
      </c>
      <c r="C102" s="198"/>
      <c r="D102" s="200"/>
      <c r="E102" s="196"/>
      <c r="F102" s="196"/>
      <c r="G102" s="201"/>
      <c r="H102" s="201">
        <f>G101+H101</f>
        <v>0</v>
      </c>
    </row>
  </sheetData>
  <mergeCells count="11">
    <mergeCell ref="G6:H6"/>
    <mergeCell ref="A1:H1"/>
    <mergeCell ref="B2:H2"/>
    <mergeCell ref="B3:H3"/>
    <mergeCell ref="B4:H4"/>
    <mergeCell ref="A5:H5"/>
    <mergeCell ref="A6:A7"/>
    <mergeCell ref="B6:B7"/>
    <mergeCell ref="C6:C7"/>
    <mergeCell ref="D6:D7"/>
    <mergeCell ref="E6:F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SUMMARY</vt:lpstr>
      <vt:lpstr>VRF EQUIPMENT</vt:lpstr>
      <vt:lpstr>DX EQUIPMENT</vt:lpstr>
      <vt:lpstr>AIR DISTRIBUTION WORKS</vt:lpstr>
      <vt:lpstr>VENTILATION UNITS</vt:lpstr>
      <vt:lpstr>ELECTRICAL WORKS</vt:lpstr>
      <vt:lpstr>SUMMARY!Print_Area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2025-03-06T10:04:26Z</dcterms:modified>
</cp:coreProperties>
</file>